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1. M." sheetId="1" r:id="rId1"/>
    <sheet name="2.M." sheetId="2" r:id="rId2"/>
    <sheet name="3.M." sheetId="3" r:id="rId3"/>
    <sheet name="4.M." sheetId="4" r:id="rId4"/>
    <sheet name="5.M." sheetId="5" r:id="rId5"/>
    <sheet name="COFOG" sheetId="6" r:id="rId6"/>
  </sheets>
  <definedNames>
    <definedName name="_xlnm.Print_Area" localSheetId="0">'1. M.'!$A$2:$H$52</definedName>
    <definedName name="_xlnm.Print_Area" localSheetId="1">'2.M.'!$A$1:$H$99</definedName>
    <definedName name="_xlnm.Print_Area" localSheetId="5">'COFOG'!$A$1:$P$64</definedName>
  </definedNames>
  <calcPr fullCalcOnLoad="1"/>
</workbook>
</file>

<file path=xl/sharedStrings.xml><?xml version="1.0" encoding="utf-8"?>
<sst xmlns="http://schemas.openxmlformats.org/spreadsheetml/2006/main" count="426" uniqueCount="342">
  <si>
    <t>Megnevezés</t>
  </si>
  <si>
    <t>Költségvetési bevételek</t>
  </si>
  <si>
    <t>Költségvetési kiadások</t>
  </si>
  <si>
    <t>Költségvetési hiány</t>
  </si>
  <si>
    <t>Előző évek pénzmaradványának igénybevétele</t>
  </si>
  <si>
    <t>Tárgyévi kiadások</t>
  </si>
  <si>
    <t>Tárgyévi bevételek</t>
  </si>
  <si>
    <t xml:space="preserve"> /adatok e Ft-ban/</t>
  </si>
  <si>
    <t>2014. évi eredeti eir. Működési</t>
  </si>
  <si>
    <t xml:space="preserve">2014. évi eredeti eir. Felhalmozási </t>
  </si>
  <si>
    <t>Költségvetési bevételek:</t>
  </si>
  <si>
    <t>Rovat száma</t>
  </si>
  <si>
    <t>Helyi önkormányzatok működésének általános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</si>
  <si>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</si>
  <si>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</si>
  <si>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>Települési önkormányzatok szociális és gyermekjóléti feladatainak támogatása</t>
  </si>
  <si>
    <t xml:space="preserve"> -Falugondnoki szolgálat támogatása</t>
  </si>
  <si>
    <t xml:space="preserve"> -Kistelepülések szociális feladatainak támogatása</t>
  </si>
  <si>
    <t xml:space="preserve"> -Hozzájárulás pénzbeli szociális ellátásokhoz</t>
  </si>
  <si>
    <t>Települési önkormányzatok kulturális feladatainak támogatása</t>
  </si>
  <si>
    <t>Működési célú központosított előírányzatok (lakott külterület)</t>
  </si>
  <si>
    <t>Egyéb működési célú támogatások bevételei államháztartáson belülről (közfoglalkoztatottak bére)</t>
  </si>
  <si>
    <t>B1</t>
  </si>
  <si>
    <t>Vagyoni típusú adók</t>
  </si>
  <si>
    <t xml:space="preserve"> -Magánszemélyek kommunális adója</t>
  </si>
  <si>
    <t>Gépjárműadó</t>
  </si>
  <si>
    <t>Egyéb áruhasználati és szolgáltatási adók (talajterhelési díj)</t>
  </si>
  <si>
    <t>Egyéb közhatalmi bevételek</t>
  </si>
  <si>
    <t xml:space="preserve"> -Igazgatási szolgáltatási díj</t>
  </si>
  <si>
    <t xml:space="preserve"> -Adópótlék, adóbírság</t>
  </si>
  <si>
    <t xml:space="preserve"> -Egyéb közhatalmi bevételek</t>
  </si>
  <si>
    <t>B3</t>
  </si>
  <si>
    <t>Kamatbevétel</t>
  </si>
  <si>
    <t>Egyéb működési bevételek</t>
  </si>
  <si>
    <t>B4</t>
  </si>
  <si>
    <t>Egyéb felhalmozási célú átvett pénzeszközök</t>
  </si>
  <si>
    <t>B7</t>
  </si>
  <si>
    <t>B1-B7</t>
  </si>
  <si>
    <t>Előző év költségvetési maradványának igénybevétele</t>
  </si>
  <si>
    <t>Maradvány igénybevétele</t>
  </si>
  <si>
    <t>B8</t>
  </si>
  <si>
    <t>TÁRGYÉVI BEVÉTELEK ÖSSZESEN:</t>
  </si>
  <si>
    <t>Rövid lejáratú hitel, kölcsön felvét</t>
  </si>
  <si>
    <t xml:space="preserve">                                                                                 ( Adatok ezer Ft- ban ) </t>
  </si>
  <si>
    <t>Egyéb külső személyi juttatások</t>
  </si>
  <si>
    <t>K1</t>
  </si>
  <si>
    <t>Munkaadókat terhelő járulékok és szociális hozzájárulási adó</t>
  </si>
  <si>
    <t>K2</t>
  </si>
  <si>
    <t>Szakmai anyagok beszerzése</t>
  </si>
  <si>
    <t xml:space="preserve"> -Vegyszerbeszerzés</t>
  </si>
  <si>
    <t xml:space="preserve"> -Irodaszer, nyomtatvány</t>
  </si>
  <si>
    <t xml:space="preserve"> -Könyv beszerzés</t>
  </si>
  <si>
    <t xml:space="preserve"> -Folyóirat beszerzés</t>
  </si>
  <si>
    <t>Üzemeltetési anyagok beszerzése</t>
  </si>
  <si>
    <t xml:space="preserve"> -Hajtó - és kenőanyagok</t>
  </si>
  <si>
    <t xml:space="preserve"> -Munkaruha, védőruha</t>
  </si>
  <si>
    <t xml:space="preserve"> -Egyéb anyagbeszerzés</t>
  </si>
  <si>
    <t>Egyéb kommunikációs szolgáltatások</t>
  </si>
  <si>
    <t xml:space="preserve"> -Nem adatátviteli célú távközlési díjak</t>
  </si>
  <si>
    <t xml:space="preserve"> -Egyéb kommunikációs szolgáltatások</t>
  </si>
  <si>
    <t>Közüzemi díjak</t>
  </si>
  <si>
    <t xml:space="preserve"> -Gázenergia</t>
  </si>
  <si>
    <t xml:space="preserve"> -Villamos energia</t>
  </si>
  <si>
    <t xml:space="preserve"> -Víz- és csatorna díjak</t>
  </si>
  <si>
    <t>Karbantartási, kisjavítási szolgáltatások</t>
  </si>
  <si>
    <t>Egyéb szolgáltatások</t>
  </si>
  <si>
    <t>Működési célú előzetesen felszámított általános forgalmi adó</t>
  </si>
  <si>
    <t>Egyéb dologi kiadások</t>
  </si>
  <si>
    <t>K3</t>
  </si>
  <si>
    <t>Betegséggel kapcsolatos (nem társadalombiztosítási) ellátások</t>
  </si>
  <si>
    <t xml:space="preserve"> -Ápolási díj</t>
  </si>
  <si>
    <t xml:space="preserve"> -Közgyógyellátás</t>
  </si>
  <si>
    <t>Foglalkoztatással, munkanélküliséggel kapcsolatos ellátások (FHT.)</t>
  </si>
  <si>
    <t>Lakhatással kapcsolatos ellátások (Lakásfenntartási támogatás)</t>
  </si>
  <si>
    <t>Egyéb nem intézményi ellátások</t>
  </si>
  <si>
    <t xml:space="preserve">  -Temetési segély</t>
  </si>
  <si>
    <t>K4</t>
  </si>
  <si>
    <t>Egyéb működési célú támogatások államháztartáson belülre</t>
  </si>
  <si>
    <t xml:space="preserve"> -Óvoda finanszírozás</t>
  </si>
  <si>
    <t xml:space="preserve"> -Iskolai étkeztetése</t>
  </si>
  <si>
    <t xml:space="preserve"> -Észak-Nyugat Zalai Kistérségi Társulás tagdíj hozzájárulás</t>
  </si>
  <si>
    <t xml:space="preserve"> -Többcélú Kistérségi  Társulás tagdíj hozzájárulás</t>
  </si>
  <si>
    <t xml:space="preserve"> -Kistérségi ügyelet működési hozzájárulás</t>
  </si>
  <si>
    <t>Egyéb működési célú támogatások államháztartáson kívülre</t>
  </si>
  <si>
    <t>Tartalékok</t>
  </si>
  <si>
    <t xml:space="preserve"> -Működési tartalék (általános tartalék)</t>
  </si>
  <si>
    <t>K5</t>
  </si>
  <si>
    <t>Ingatlanok beszerzése, létesítése</t>
  </si>
  <si>
    <t>Egyéb tárgyi eszközök beszerzése, létesítése (Kisértékű tárgyi eszközök beszerzése)</t>
  </si>
  <si>
    <t>Beruházási célú előzetesen felszámított általános forgalmi adó</t>
  </si>
  <si>
    <t>K6</t>
  </si>
  <si>
    <t>Ingatlanok felújítása</t>
  </si>
  <si>
    <t>Felújítási célú előzetesen felszámított általános forgalmi adó</t>
  </si>
  <si>
    <t>K7</t>
  </si>
  <si>
    <t xml:space="preserve">Költségvetési kiadások </t>
  </si>
  <si>
    <t>K1-K8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</si>
  <si>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</si>
  <si>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</si>
  <si>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</si>
  <si>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</si>
  <si>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Foglalkoztatottak személyi juttatásai</t>
  </si>
  <si>
    <t>Külső személyi juttatások</t>
  </si>
  <si>
    <t>Személyi juttatások</t>
  </si>
  <si>
    <t>Készletbeszerzés</t>
  </si>
  <si>
    <t xml:space="preserve">Kommunikációs szolgáltatások </t>
  </si>
  <si>
    <t>Szolgáltatási kiadások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</si>
  <si>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</si>
  <si>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</si>
  <si>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</si>
  <si>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</si>
  <si>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</si>
  <si>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 xml:space="preserve">Felújítások </t>
  </si>
  <si>
    <t>Önkormányzatok működési támogatásai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</si>
  <si>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</si>
  <si>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</si>
  <si>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</si>
  <si>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</si>
  <si>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Felhalmozási célú átvett pénzeszközök </t>
  </si>
  <si>
    <t xml:space="preserve">Költségvetési bevételek </t>
  </si>
  <si>
    <t xml:space="preserve">Finanszírozási bevételek </t>
  </si>
  <si>
    <t xml:space="preserve">TÁRGYÉVI KIADÁSOK  ÖSSZESEN: </t>
  </si>
  <si>
    <t>2014. évi erdeti eir. Összesen</t>
  </si>
  <si>
    <t>Projekt megnevezése</t>
  </si>
  <si>
    <t>Törvény szerinti illetmények, munkabérek</t>
  </si>
  <si>
    <t>Béren kívüli juttatások</t>
  </si>
  <si>
    <t>2014. évi kormányzati funkció</t>
  </si>
  <si>
    <t>2014. évi kormányzati funkció elnevezése</t>
  </si>
  <si>
    <t>I. Kiadások és bevételek kormányzati funkcióként</t>
  </si>
  <si>
    <t>052020</t>
  </si>
  <si>
    <t>Szennyvíz gyűjtése, tisztítása, elhelyezése</t>
  </si>
  <si>
    <t>051030</t>
  </si>
  <si>
    <t>Nem veszélyes (települési) hulladék vegyes (ömlesztett) begyűjtése, szállítása, átrakása</t>
  </si>
  <si>
    <t>013350</t>
  </si>
  <si>
    <t>Önkormányzati vagyonnal való gazdálkodással kapcsolatos feladatok (önkormányzati tulajdonú üzlethelyiségek, irodák, más ingatlanok hasznosítása)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</si>
  <si>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</si>
  <si>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</si>
  <si>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</si>
  <si>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</si>
  <si>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</si>
  <si>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</si>
  <si>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</si>
  <si>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</si>
  <si>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</si>
  <si>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</si>
  <si>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</si>
  <si>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</si>
  <si>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</si>
  <si>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</si>
  <si>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072311</t>
  </si>
  <si>
    <t>Fogorvosi alapellátás</t>
  </si>
  <si>
    <t>101150</t>
  </si>
  <si>
    <t>Betegséggel kapcsolatos pénzbeli ellátások, támogatások</t>
  </si>
  <si>
    <t>107060</t>
  </si>
  <si>
    <t>Egyéb szociális pénzbeli ellátások, támogatások</t>
  </si>
  <si>
    <t>103010</t>
  </si>
  <si>
    <t>Elhunyt személyek hátramaradottainak pénzbeli ellátása</t>
  </si>
  <si>
    <t>041233</t>
  </si>
  <si>
    <t>Hosszabb időtartamú közfoglalkoztatás (Vállalkozás részére foglalkoztatást helyettesítő támogatásban részesülő személy foglalkoztatásához nyújtható támogatás )</t>
  </si>
  <si>
    <t>082094</t>
  </si>
  <si>
    <t>Közművelődés-kulturális alapú gazdaságfejlesztés</t>
  </si>
  <si>
    <t>013320</t>
  </si>
  <si>
    <t>Köztemető - fenntartás és - működtetés</t>
  </si>
  <si>
    <t>105010</t>
  </si>
  <si>
    <t>Munkanélküli aktív korúak ellátásai</t>
  </si>
  <si>
    <t>106020</t>
  </si>
  <si>
    <t>Lakásfenntartással, lakhatással összefüggő ellátások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</si>
  <si>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</si>
  <si>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</si>
  <si>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</si>
  <si>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</si>
  <si>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</si>
  <si>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</si>
  <si>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066010</t>
  </si>
  <si>
    <t>Zöldterület-kezelés</t>
  </si>
  <si>
    <t xml:space="preserve"> - általános tartalék</t>
  </si>
  <si>
    <t xml:space="preserve"> - céltartalék</t>
  </si>
  <si>
    <t>MINDÖSSZESEN:</t>
  </si>
  <si>
    <t>önk.</t>
  </si>
  <si>
    <t>Bevétel 2014. évi eredeti előirányzata</t>
  </si>
  <si>
    <t>Kiadás 2014. évi eredeti előirányzata</t>
  </si>
  <si>
    <t>Bevételi  forrás  megnevezése</t>
  </si>
  <si>
    <t xml:space="preserve"> - Rendszeres szociális segély</t>
  </si>
  <si>
    <t>Családi támogatások</t>
  </si>
  <si>
    <t>Természetben nyújtott rendkívüli gyermekvédelmi támogatás</t>
  </si>
  <si>
    <t xml:space="preserve"> - Többcélú Kistérségi Társulás szociális alapszolgáltatás</t>
  </si>
  <si>
    <t xml:space="preserve"> - Fogorvosi hozzájárulás</t>
  </si>
  <si>
    <t xml:space="preserve"> - Egervár orvosi rendelőhöz hozzájárulás</t>
  </si>
  <si>
    <t xml:space="preserve"> - Helytörténeti és Községszépítő Egyesület Egervár (Stúdió) támogatása </t>
  </si>
  <si>
    <t xml:space="preserve"> - Községi Népdalkör Egyesület Vasb.  Támogatása</t>
  </si>
  <si>
    <t xml:space="preserve"> - Vasboldogasszony Lakóterületi Sport Club támogatása</t>
  </si>
  <si>
    <t xml:space="preserve"> - Göcsej-Hegyhát Leader Egyesület tagdíj hozzájárulás</t>
  </si>
  <si>
    <t xml:space="preserve"> - Zalatáj Kiadó Bt. működési támogatás </t>
  </si>
  <si>
    <t xml:space="preserve"> - Principális  Vízi Társulás -érdekeltségi hozzájárulás</t>
  </si>
  <si>
    <t xml:space="preserve"> -Vasboldogasszonyi Polgárőr  Egyesület támogatása</t>
  </si>
  <si>
    <t xml:space="preserve"> - Bursa Hungarica ösztöndíj pályázat</t>
  </si>
  <si>
    <t xml:space="preserve"> - Tartalék a 2013. évben Vízműtől átvett pénzeszköz visszafieztésére</t>
  </si>
  <si>
    <t xml:space="preserve"> - OTP Tőkegarantált Pénzpiaci Befektetési Jegy tartalékba helyezése (Felhasználási kötelezettséggel terhelt maradvány) </t>
  </si>
  <si>
    <t xml:space="preserve"> - Nyílászárók cseréje -246. HRSZ. -Helytörténeti kiállítás épülete</t>
  </si>
  <si>
    <t xml:space="preserve"> - Pénzügyi szolgáltatások kiadásai (kamatkiadás)</t>
  </si>
  <si>
    <t xml:space="preserve"> - Szállítási szolgáltatás</t>
  </si>
  <si>
    <t xml:space="preserve"> - Egyéb üzemeltetési, fenntartási szolgáltatások</t>
  </si>
  <si>
    <t xml:space="preserve"> - Egervár Körjegyzőségének 2012. december havi elmaradt finanszírozása</t>
  </si>
  <si>
    <t xml:space="preserve">Helyi önkormányzatok kiegészítő támogatásai </t>
  </si>
  <si>
    <t xml:space="preserve"> - Egyes jövedelem pótló támogatások kiegészítése</t>
  </si>
  <si>
    <t xml:space="preserve"> - Egyéb működési célú központi támogatás (Erzsébet-utalvány)</t>
  </si>
  <si>
    <t xml:space="preserve"> - Helyi iparűzési adó</t>
  </si>
  <si>
    <t>Értékesítési és forgalmi adók</t>
  </si>
  <si>
    <t xml:space="preserve"> -246. HRSZ. Helytörténeti kiállítás nyílászáró csere pályázatának EU támogatása</t>
  </si>
  <si>
    <t xml:space="preserve"> -Lakásépítési kölcsön visszatérülés háztartásoktól</t>
  </si>
  <si>
    <t>Tulajdonosi bevételek (közterület használat, haszonbérlet)</t>
  </si>
  <si>
    <t>Szolgáltatások ellenértéke (faluház terembér, temetk.kieg.szolg.)</t>
  </si>
  <si>
    <t>Hitel-, kölcsön felvétel államháztartáson kívülről</t>
  </si>
  <si>
    <t>Rövid lejáratú hitel-, kölcsön felvét</t>
  </si>
  <si>
    <t xml:space="preserve"> - Biztosítási díjak (KGFB; Casco)</t>
  </si>
  <si>
    <t>Szakmai tevékenységet segítő szolgáltatások(pályázatírás)</t>
  </si>
  <si>
    <t>Költségvetési egyenleg megállapítása, hiány finanszírozásának módja, többlet felhasználása - 4. melléklet</t>
  </si>
  <si>
    <t>Európai Uniós forrásból finanszírozott támogatással megvalósuló projektek bevételei, kiadásai, az azokhoz történő hozzájárulás (adatok e Ft-ban) - 5. melléklet</t>
  </si>
  <si>
    <t>900060</t>
  </si>
  <si>
    <t>Forgatási és befektetési célú finanszírozási műveletek</t>
  </si>
  <si>
    <t>072111</t>
  </si>
  <si>
    <t>Háziorvosi alapellátás</t>
  </si>
  <si>
    <t>107052</t>
  </si>
  <si>
    <t>Házi segítségnyújtás</t>
  </si>
  <si>
    <t xml:space="preserve"> - Nyílászáró csere 246. hrsz. - Helytörténeti kiállítás épületben</t>
  </si>
  <si>
    <t>082044</t>
  </si>
  <si>
    <t>Könyvtári szolgáltatások</t>
  </si>
  <si>
    <t>081030</t>
  </si>
  <si>
    <t>Sportlétesítmények, edzőtáborok működtetése és fejlesztése</t>
  </si>
  <si>
    <t>B2</t>
  </si>
  <si>
    <t>Felhalmozási célú támogatások államháztartáson belülről</t>
  </si>
  <si>
    <t>OTP Tőkegarantált Pénzpiaci Befektetési Jegy visszaváltás</t>
  </si>
  <si>
    <t>Gépek, berendezések beszerzése</t>
  </si>
  <si>
    <t>Orvosi rendelő festése, nyílászárók cseréje  10/2014. (II.19.) BM rendelet alapján</t>
  </si>
  <si>
    <t>K8</t>
  </si>
  <si>
    <t>Egyéb felhalmozási célú kiadások</t>
  </si>
  <si>
    <t>Felhalmozási célú visszatérítendő támogatások, kölcsönök nyújtása államháztartáson kívűlre</t>
  </si>
  <si>
    <t>Visszatérítendő támogatás Polgárőr Egyesület részére - gépjármű vásárlás kapcsán</t>
  </si>
  <si>
    <t>Informatikai szolgáltatások igénybevétele (honlap, számítógép karbantartás)</t>
  </si>
  <si>
    <t>Költségvetési többlet</t>
  </si>
  <si>
    <t>Befektetési műveletek /OTP Tőkegar.Pénp.Bef.Jegy visszavált./</t>
  </si>
  <si>
    <t>Befektetési műveletek utáni többlet</t>
  </si>
  <si>
    <t>Eredeti eir. Összesen:</t>
  </si>
  <si>
    <t>Eredeti eir. Működési</t>
  </si>
  <si>
    <t>Eredeti eir. Felhalmozási</t>
  </si>
  <si>
    <t>Felhalmozási célú önkormányzati támogatások (Adósságkonsz.részt nem vett önkorm.támog.)</t>
  </si>
  <si>
    <t>Eredeti eir. Összesen</t>
  </si>
  <si>
    <t>Központosított eir. (erzsébet utalvány)</t>
  </si>
  <si>
    <t xml:space="preserve"> -Átmeneti segély (önkormányzat által saját hatáskörben adott támogatás)</t>
  </si>
  <si>
    <t xml:space="preserve"> - Önkormányzat által saját hatáskörben adott pénzügyi ellátás (Ebből:tankönyvtámogatás: 425 e Ft, babakelengye: 150 e Ft)</t>
  </si>
  <si>
    <t xml:space="preserve">Könyvtár felújítása 10/2014. (II.19.) BM rendelet alapján ( gépészeti, felújítási-, villamosátalakítási munkálatok)  </t>
  </si>
  <si>
    <t xml:space="preserve">Faluház felújítása 10/2014. (II.19.) BM rendelet alapján ( hálózat bővítés 1 fázisról 3 fázisra, nyílászárók cseréje,festési-, felújítási-, gépészeti -, villamos átalakítási munkálatok) </t>
  </si>
  <si>
    <t xml:space="preserve"> - Sportcentrum felújítása 4/2014. (I.31.) BM pályázat (felújítási-, gépészeti-, villamos átalakítási munkák, nyílászárók cseréje, hálózat bővítés)</t>
  </si>
  <si>
    <t xml:space="preserve"> - Polgárőr Egyesülettől visszatérítendő pénzeszköz átvétele</t>
  </si>
  <si>
    <t>Vasboldogasszony Község Önkormányzatának 2014. évi I. módosított bevételei működési és felhalmozási cél szerinti bontásban (adatok e Ft-ban)  - 1. melléklet</t>
  </si>
  <si>
    <t>Tervezett előirányzat és I. módosítás</t>
  </si>
  <si>
    <t>2014. évi önkormányzaton kívül megvalósuló EU-s projekthez hozzájárulás - 2014. I. módosítás</t>
  </si>
  <si>
    <t xml:space="preserve"> - Polgárőr autó vásárlása (Suzuki Swift 1.2)</t>
  </si>
  <si>
    <t xml:space="preserve"> - </t>
  </si>
  <si>
    <t>2014. évi önkormányzat által megvalósítandó EU-s projektek- 2014. I. módosítás</t>
  </si>
  <si>
    <t>2014. évi eredeti eir. Kiadás      2014. I.módosítás Kiadás</t>
  </si>
  <si>
    <t>2014. évi eredeti eir. Bevétel         2014. I.módosítás Bevétel</t>
  </si>
  <si>
    <t xml:space="preserve"> -</t>
  </si>
  <si>
    <t>2014. évi I. módosítás</t>
  </si>
  <si>
    <t>2014. I. módosítás</t>
  </si>
  <si>
    <t>Előző évek pénzmaradványának igénybevétele uáni többlet (+) / hiány (-)</t>
  </si>
  <si>
    <t>Hitelvelvét utáni többlet (+) / hiány (-)</t>
  </si>
  <si>
    <t>COFOG MEGNEVEZÉSE</t>
  </si>
  <si>
    <t>COFOG KÓDJA</t>
  </si>
  <si>
    <t>FALUGONDNOKI SZOLGÁLAT</t>
  </si>
  <si>
    <t>ÁLTALÁNOS IGAZGATÁS</t>
  </si>
  <si>
    <t>KÖZFOGLALKOZTATÁS</t>
  </si>
  <si>
    <t>KÖNYVTÁROS</t>
  </si>
  <si>
    <t>SZEMÉLYI</t>
  </si>
  <si>
    <t>DOLOGI</t>
  </si>
  <si>
    <t>COFOG</t>
  </si>
  <si>
    <t>COFOG MEGNEVEZÉS</t>
  </si>
  <si>
    <t>MEGOSZLÁS</t>
  </si>
  <si>
    <t>TEMETŐ</t>
  </si>
  <si>
    <t>VAGYONGAZDÁLKODÁS</t>
  </si>
  <si>
    <t>KÖZUTAK FENNTARTÁSA</t>
  </si>
  <si>
    <t>HULLADÉK SZÁLLÍTÁS</t>
  </si>
  <si>
    <t>KÖZVILÁGÍTÁS</t>
  </si>
  <si>
    <t>ZÖLDTERÜLET-KEZELÉS</t>
  </si>
  <si>
    <t>VÁROS-ÉS KÖZSÉGGAZD.</t>
  </si>
  <si>
    <t>072190</t>
  </si>
  <si>
    <t>ÁLTALÁNOS ORVOSI</t>
  </si>
  <si>
    <t>SPORT</t>
  </si>
  <si>
    <t>082091</t>
  </si>
  <si>
    <t>KÖZMŰVELŐDÉS</t>
  </si>
  <si>
    <t>FALUGONDNOKI SZOLG.</t>
  </si>
  <si>
    <t>SZUMMA</t>
  </si>
  <si>
    <t>COFOG TELJESÍTÉS (2014.10.30.)</t>
  </si>
  <si>
    <t>013330</t>
  </si>
  <si>
    <t>PÁLYÁZATKEZELÉS</t>
  </si>
  <si>
    <t>041233/ 1</t>
  </si>
  <si>
    <t>900020</t>
  </si>
  <si>
    <t>FUNKCIÓRA NEM SOROLHATÓ</t>
  </si>
  <si>
    <t>DOLOGI KIADÁSOK MEGOSZLÁSA COFOG-OK SZEMPONTJÁBÓL 10.31.IG TELJESÍTÉS SZERINT</t>
  </si>
  <si>
    <t>VASBOLDOGASSZONY</t>
  </si>
  <si>
    <t>ZÖLDTERÜLET</t>
  </si>
  <si>
    <t>VÁROS-ÉS KÖZSÉGGAZDÁLKODÁS</t>
  </si>
  <si>
    <t>ÁLTALÁNOS ORVOS</t>
  </si>
  <si>
    <t>BETEGSÉGGEL KAPCSOLATOS ELLÁTÁSOK</t>
  </si>
  <si>
    <t>MUNKANÉLKÜLI AKTÍV KORÚAK ELLÁTÁSA</t>
  </si>
  <si>
    <t>SEGÉLY</t>
  </si>
  <si>
    <t>LAKÁSFENNTARTÁSI TÁMOGATÁS</t>
  </si>
  <si>
    <t>ELHUNYT SZEMÉLYEK HÁTRAMARADOTTAI</t>
  </si>
  <si>
    <t>EGYÉB SZOCIÁLIS PÉNZBELI ELLÁTÁSOK</t>
  </si>
  <si>
    <t>PÉNZESZKÖZ ÁTADÁS ÁLLAMHÁZT.BELÜLRE</t>
  </si>
  <si>
    <t>ÓVODA</t>
  </si>
  <si>
    <t>ISKOLA</t>
  </si>
  <si>
    <t>HÁZI SEGÍTSÉGNYÚJTÁS</t>
  </si>
  <si>
    <t>ÜGYELETI ELLÁTÁS</t>
  </si>
  <si>
    <t>FOGORVOSI HOZZÁJÁRULÁS</t>
  </si>
  <si>
    <t>BERUHÁZÁSOK</t>
  </si>
  <si>
    <t>FELÚJÍTÁSOK</t>
  </si>
  <si>
    <t>PÉNZESZK ÁTADÁS ÁHT.KÍVÜLRE FELHALMOZÁSI</t>
  </si>
  <si>
    <t>MINDÖSSZESEN</t>
  </si>
  <si>
    <t>TARTALÉK</t>
  </si>
  <si>
    <t>ÖNKORMÁNYZATOK MŰKÖDÉSI TÁMOGATÁSAI</t>
  </si>
  <si>
    <t>KÖZFOGLALKOZTATÁS TÁMOGATÁSA</t>
  </si>
  <si>
    <t>FELHALMOZÁSI CÉLÚ TÁMOGATÁS ÁHTÉN BELÜLRŐL</t>
  </si>
  <si>
    <t>ÖNKORMÁNYZATOK ELSZÁMOLÁSAI A KÖZPONTI KÖLTSÉGVETÉSSEL</t>
  </si>
  <si>
    <t>ADÓK</t>
  </si>
  <si>
    <t>MŰKÖDÉSI BEVÉTELEK</t>
  </si>
  <si>
    <t>ÖNKORMÁNYZATI VAGYON HASZNOSÍTÁSA</t>
  </si>
  <si>
    <t>FELHALMOZÁSI C. ÁTVETT PÉNZESZKÖZÖK</t>
  </si>
  <si>
    <t>MARADVÁNY IGÉNYBEVÉTELE</t>
  </si>
  <si>
    <t>SZENNYVÍZ</t>
  </si>
  <si>
    <t>HITEL FELVÉT</t>
  </si>
  <si>
    <t>BEFEKTETÉSI JEGY VISSZAVÁLTÁS</t>
  </si>
  <si>
    <t>Az önkormányzat 2014. évi   I. módosított  kiadásai működési és felhalmozási cél szerinti bontásban és létszám előirányzata (adatok e Ft-ban) - 2. melléklet</t>
  </si>
  <si>
    <t>Helyi önkormányzat bevételei és kiadásai kormányzati funkciók szerinti bontásban 2014. I. módosítás (adatok e Ft-ban)- 3. melléklet</t>
  </si>
  <si>
    <t>Bevétel 2014.                   I. módosítás</t>
  </si>
  <si>
    <t>Kiadás 2014.                   I. módosítás</t>
  </si>
  <si>
    <t>Pályázatkezelés</t>
  </si>
  <si>
    <t>I. Módosítás összesen</t>
  </si>
  <si>
    <t>Felhalmozási I. módosítás</t>
  </si>
  <si>
    <t>Működési I. Módosítás</t>
  </si>
  <si>
    <t>Működési I. módosítás</t>
  </si>
  <si>
    <t>2014. I. módosítás működési</t>
  </si>
  <si>
    <t>2014. I. módosítás felhalmozási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</si>
</sst>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\ _F_t_-;\-* #,##0\ _F_t_-;_-* &quot;-&quot;??\ _F_t_-;_-@_-"/>
    <numFmt numFmtId="168" formatCode="0.000%"/>
  </numFmts>
  <fonts count="74"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0"/>
      <name val="Arial"/>
      <family val="2"/>
    </font>
    <font>
      <sz val="11"/>
      <color indexed="8"/>
      <name val="Arial "/>
      <family val="0"/>
    </font>
    <font>
      <b/>
      <sz val="12"/>
      <color indexed="8"/>
      <name val="Garamond"/>
      <family val="1"/>
    </font>
    <font>
      <sz val="11"/>
      <color indexed="8"/>
      <name val="Garamond"/>
      <family val="1"/>
    </font>
    <font>
      <sz val="12"/>
      <color indexed="8"/>
      <name val="Garamond"/>
      <family val="1"/>
    </font>
    <font>
      <b/>
      <sz val="16"/>
      <color indexed="8"/>
      <name val="Garamond"/>
      <family val="1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b/>
      <sz val="11"/>
      <color indexed="8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b/>
      <sz val="24"/>
      <name val="Garamond"/>
      <family val="1"/>
    </font>
    <font>
      <sz val="24"/>
      <name val="Garamond"/>
      <family val="1"/>
    </font>
    <font>
      <b/>
      <i/>
      <sz val="24"/>
      <name val="Garamond"/>
      <family val="1"/>
    </font>
    <font>
      <i/>
      <sz val="24"/>
      <name val="Garamond"/>
      <family val="1"/>
    </font>
    <font>
      <sz val="24"/>
      <color indexed="8"/>
      <name val="Garamond"/>
      <family val="1"/>
    </font>
    <font>
      <sz val="24"/>
      <color indexed="10"/>
      <name val="Garamond"/>
      <family val="1"/>
    </font>
    <font>
      <b/>
      <sz val="26"/>
      <name val="Garamond"/>
      <family val="1"/>
    </font>
    <font>
      <sz val="26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Garamond"/>
      <family val="1"/>
    </font>
    <font>
      <b/>
      <u val="single"/>
      <sz val="12"/>
      <color indexed="8"/>
      <name val="Garamond"/>
      <family val="1"/>
    </font>
    <font>
      <i/>
      <sz val="11"/>
      <color indexed="8"/>
      <name val="Calibri"/>
      <family val="2"/>
    </font>
    <font>
      <i/>
      <sz val="11"/>
      <color indexed="8"/>
      <name val="Garamond"/>
      <family val="1"/>
    </font>
    <font>
      <b/>
      <i/>
      <sz val="2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color theme="1"/>
      <name val="Garamond"/>
      <family val="1"/>
    </font>
    <font>
      <b/>
      <i/>
      <sz val="20"/>
      <color theme="1"/>
      <name val="Garamond"/>
      <family val="1"/>
    </font>
    <font>
      <b/>
      <i/>
      <sz val="11"/>
      <color theme="1"/>
      <name val="Garamond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4" fillId="38" borderId="1" applyNumberForma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41" borderId="7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2" fillId="13" borderId="2" applyNumberFormat="0" applyAlignment="0" applyProtection="0"/>
    <xf numFmtId="0" fontId="0" fillId="42" borderId="12" applyNumberFormat="0" applyFont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62" fillId="49" borderId="0" applyNumberFormat="0" applyBorder="0" applyAlignment="0" applyProtection="0"/>
    <xf numFmtId="0" fontId="63" fillId="50" borderId="13" applyNumberFormat="0" applyAlignment="0" applyProtection="0"/>
    <xf numFmtId="0" fontId="13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2" borderId="15" applyNumberFormat="0" applyFont="0" applyAlignment="0" applyProtection="0"/>
    <xf numFmtId="0" fontId="15" fillId="39" borderId="16" applyNumberFormat="0" applyAlignment="0" applyProtection="0"/>
    <xf numFmtId="0" fontId="6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3" borderId="0" applyNumberFormat="0" applyBorder="0" applyAlignment="0" applyProtection="0"/>
    <xf numFmtId="0" fontId="67" fillId="54" borderId="0" applyNumberFormat="0" applyBorder="0" applyAlignment="0" applyProtection="0"/>
    <xf numFmtId="0" fontId="68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90" applyFont="1">
      <alignment/>
      <protection/>
    </xf>
    <xf numFmtId="0" fontId="1" fillId="0" borderId="0" xfId="90">
      <alignment/>
      <protection/>
    </xf>
    <xf numFmtId="3" fontId="1" fillId="0" borderId="0" xfId="90" applyNumberFormat="1">
      <alignment/>
      <protection/>
    </xf>
    <xf numFmtId="0" fontId="19" fillId="0" borderId="0" xfId="90" applyFont="1" applyBorder="1" applyAlignment="1">
      <alignment horizontal="center"/>
      <protection/>
    </xf>
    <xf numFmtId="0" fontId="20" fillId="0" borderId="0" xfId="90" applyFont="1">
      <alignment/>
      <protection/>
    </xf>
    <xf numFmtId="0" fontId="19" fillId="0" borderId="0" xfId="90" applyFont="1" applyBorder="1">
      <alignment/>
      <protection/>
    </xf>
    <xf numFmtId="0" fontId="2" fillId="0" borderId="0" xfId="90" applyFont="1" applyBorder="1">
      <alignment/>
      <protection/>
    </xf>
    <xf numFmtId="0" fontId="2" fillId="0" borderId="0" xfId="90" applyFont="1" applyBorder="1" applyAlignment="1">
      <alignment horizontal="left"/>
      <protection/>
    </xf>
    <xf numFmtId="0" fontId="2" fillId="0" borderId="0" xfId="90" applyFont="1" applyAlignment="1">
      <alignment horizontal="left"/>
      <protection/>
    </xf>
    <xf numFmtId="0" fontId="21" fillId="0" borderId="0" xfId="90" applyFont="1" applyBorder="1">
      <alignment/>
      <protection/>
    </xf>
    <xf numFmtId="0" fontId="22" fillId="0" borderId="0" xfId="90" applyFont="1">
      <alignment/>
      <protection/>
    </xf>
    <xf numFmtId="0" fontId="19" fillId="0" borderId="0" xfId="90" applyFont="1" applyBorder="1" applyAlignment="1">
      <alignment horizontal="right"/>
      <protection/>
    </xf>
    <xf numFmtId="0" fontId="2" fillId="0" borderId="0" xfId="90" applyFont="1" applyAlignment="1">
      <alignment horizontal="right"/>
      <protection/>
    </xf>
    <xf numFmtId="0" fontId="23" fillId="0" borderId="0" xfId="90" applyFont="1">
      <alignment/>
      <protection/>
    </xf>
    <xf numFmtId="0" fontId="0" fillId="0" borderId="0" xfId="91">
      <alignment/>
      <protection/>
    </xf>
    <xf numFmtId="0" fontId="24" fillId="0" borderId="0" xfId="91" applyFont="1">
      <alignment/>
      <protection/>
    </xf>
    <xf numFmtId="0" fontId="30" fillId="0" borderId="0" xfId="0" applyFont="1" applyBorder="1" applyAlignment="1">
      <alignment/>
    </xf>
    <xf numFmtId="0" fontId="26" fillId="0" borderId="0" xfId="0" applyFont="1" applyAlignment="1">
      <alignment/>
    </xf>
    <xf numFmtId="0" fontId="29" fillId="0" borderId="19" xfId="0" applyFont="1" applyBorder="1" applyAlignment="1">
      <alignment vertical="center"/>
    </xf>
    <xf numFmtId="0" fontId="30" fillId="0" borderId="19" xfId="0" applyFont="1" applyBorder="1" applyAlignment="1">
      <alignment/>
    </xf>
    <xf numFmtId="3" fontId="30" fillId="0" borderId="19" xfId="0" applyNumberFormat="1" applyFont="1" applyBorder="1" applyAlignment="1">
      <alignment horizontal="center"/>
    </xf>
    <xf numFmtId="0" fontId="30" fillId="0" borderId="19" xfId="0" applyFont="1" applyBorder="1" applyAlignment="1">
      <alignment horizontal="left"/>
    </xf>
    <xf numFmtId="0" fontId="30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/>
    </xf>
    <xf numFmtId="0" fontId="30" fillId="0" borderId="24" xfId="0" applyFont="1" applyBorder="1" applyAlignment="1">
      <alignment/>
    </xf>
    <xf numFmtId="3" fontId="26" fillId="0" borderId="19" xfId="90" applyNumberFormat="1" applyFont="1" applyBorder="1" applyAlignment="1">
      <alignment horizontal="center"/>
      <protection/>
    </xf>
    <xf numFmtId="3" fontId="26" fillId="4" borderId="19" xfId="90" applyNumberFormat="1" applyFont="1" applyFill="1" applyBorder="1" applyAlignment="1">
      <alignment horizontal="center"/>
      <protection/>
    </xf>
    <xf numFmtId="0" fontId="31" fillId="0" borderId="19" xfId="90" applyFont="1" applyBorder="1" applyAlignment="1">
      <alignment horizontal="center" vertical="center" wrapText="1"/>
      <protection/>
    </xf>
    <xf numFmtId="0" fontId="31" fillId="4" borderId="19" xfId="90" applyFont="1" applyFill="1" applyBorder="1" applyAlignment="1">
      <alignment horizontal="center" vertical="center" wrapText="1"/>
      <protection/>
    </xf>
    <xf numFmtId="1" fontId="33" fillId="0" borderId="19" xfId="90" applyNumberFormat="1" applyFont="1" applyBorder="1" applyAlignment="1">
      <alignment horizontal="center"/>
      <protection/>
    </xf>
    <xf numFmtId="3" fontId="31" fillId="0" borderId="19" xfId="90" applyNumberFormat="1" applyFont="1" applyBorder="1" applyAlignment="1">
      <alignment horizontal="center"/>
      <protection/>
    </xf>
    <xf numFmtId="3" fontId="31" fillId="4" borderId="19" xfId="90" applyNumberFormat="1" applyFont="1" applyFill="1" applyBorder="1" applyAlignment="1">
      <alignment horizontal="center"/>
      <protection/>
    </xf>
    <xf numFmtId="0" fontId="1" fillId="4" borderId="19" xfId="90" applyFill="1" applyBorder="1" applyAlignment="1">
      <alignment horizontal="center"/>
      <protection/>
    </xf>
    <xf numFmtId="0" fontId="26" fillId="0" borderId="19" xfId="90" applyFont="1" applyBorder="1">
      <alignment/>
      <protection/>
    </xf>
    <xf numFmtId="0" fontId="26" fillId="0" borderId="19" xfId="90" applyFont="1" applyBorder="1" applyAlignment="1">
      <alignment wrapText="1"/>
      <protection/>
    </xf>
    <xf numFmtId="0" fontId="31" fillId="0" borderId="19" xfId="90" applyFont="1" applyBorder="1">
      <alignment/>
      <protection/>
    </xf>
    <xf numFmtId="0" fontId="32" fillId="0" borderId="0" xfId="90" applyFont="1">
      <alignment/>
      <protection/>
    </xf>
    <xf numFmtId="0" fontId="34" fillId="0" borderId="0" xfId="90" applyFont="1" applyBorder="1" applyAlignment="1">
      <alignment vertical="center" wrapText="1"/>
      <protection/>
    </xf>
    <xf numFmtId="0" fontId="34" fillId="0" borderId="0" xfId="90" applyFont="1" applyBorder="1" applyAlignment="1">
      <alignment horizontal="center"/>
      <protection/>
    </xf>
    <xf numFmtId="0" fontId="35" fillId="0" borderId="0" xfId="90" applyFont="1">
      <alignment/>
      <protection/>
    </xf>
    <xf numFmtId="0" fontId="35" fillId="0" borderId="0" xfId="90" applyFont="1" applyBorder="1" applyAlignment="1">
      <alignment horizontal="centerContinuous"/>
      <protection/>
    </xf>
    <xf numFmtId="0" fontId="35" fillId="0" borderId="0" xfId="90" applyFont="1" applyBorder="1" applyAlignment="1">
      <alignment horizontal="center"/>
      <protection/>
    </xf>
    <xf numFmtId="0" fontId="35" fillId="0" borderId="0" xfId="90" applyFont="1" applyBorder="1" applyAlignment="1">
      <alignment horizontal="left"/>
      <protection/>
    </xf>
    <xf numFmtId="0" fontId="34" fillId="0" borderId="25" xfId="90" applyFont="1" applyFill="1" applyBorder="1">
      <alignment/>
      <protection/>
    </xf>
    <xf numFmtId="0" fontId="34" fillId="0" borderId="26" xfId="90" applyFont="1" applyFill="1" applyBorder="1" applyAlignment="1">
      <alignment horizontal="center" wrapText="1"/>
      <protection/>
    </xf>
    <xf numFmtId="0" fontId="35" fillId="0" borderId="27" xfId="90" applyFont="1" applyFill="1" applyBorder="1" applyAlignment="1">
      <alignment vertical="center" wrapText="1"/>
      <protection/>
    </xf>
    <xf numFmtId="0" fontId="35" fillId="0" borderId="28" xfId="90" applyFont="1" applyFill="1" applyBorder="1" applyAlignment="1">
      <alignment wrapText="1"/>
      <protection/>
    </xf>
    <xf numFmtId="3" fontId="35" fillId="0" borderId="28" xfId="90" applyNumberFormat="1" applyFont="1" applyFill="1" applyBorder="1" applyAlignment="1">
      <alignment horizontal="right"/>
      <protection/>
    </xf>
    <xf numFmtId="0" fontId="34" fillId="0" borderId="28" xfId="90" applyFont="1" applyFill="1" applyBorder="1" applyAlignment="1">
      <alignment horizontal="right"/>
      <protection/>
    </xf>
    <xf numFmtId="49" fontId="35" fillId="0" borderId="29" xfId="90" applyNumberFormat="1" applyFont="1" applyFill="1" applyBorder="1" applyAlignment="1">
      <alignment horizontal="right" vertical="center" wrapText="1"/>
      <protection/>
    </xf>
    <xf numFmtId="49" fontId="35" fillId="0" borderId="19" xfId="90" applyNumberFormat="1" applyFont="1" applyFill="1" applyBorder="1" applyAlignment="1">
      <alignment wrapText="1"/>
      <protection/>
    </xf>
    <xf numFmtId="3" fontId="35" fillId="0" borderId="19" xfId="90" applyNumberFormat="1" applyFont="1" applyFill="1" applyBorder="1" applyAlignment="1">
      <alignment horizontal="left"/>
      <protection/>
    </xf>
    <xf numFmtId="0" fontId="34" fillId="0" borderId="19" xfId="90" applyFont="1" applyFill="1" applyBorder="1" applyAlignment="1">
      <alignment horizontal="right"/>
      <protection/>
    </xf>
    <xf numFmtId="0" fontId="35" fillId="0" borderId="29" xfId="90" applyFont="1" applyFill="1" applyBorder="1" applyAlignment="1">
      <alignment horizontal="left" vertical="center" wrapText="1"/>
      <protection/>
    </xf>
    <xf numFmtId="0" fontId="35" fillId="0" borderId="19" xfId="90" applyFont="1" applyFill="1" applyBorder="1" applyAlignment="1">
      <alignment wrapText="1"/>
      <protection/>
    </xf>
    <xf numFmtId="3" fontId="35" fillId="0" borderId="19" xfId="90" applyNumberFormat="1" applyFont="1" applyFill="1" applyBorder="1" applyAlignment="1">
      <alignment horizontal="right"/>
      <protection/>
    </xf>
    <xf numFmtId="0" fontId="34" fillId="0" borderId="19" xfId="90" applyFont="1" applyFill="1" applyBorder="1" applyAlignment="1">
      <alignment horizontal="center"/>
      <protection/>
    </xf>
    <xf numFmtId="0" fontId="35" fillId="0" borderId="29" xfId="90" applyFont="1" applyFill="1" applyBorder="1" applyAlignment="1">
      <alignment horizontal="right" vertical="center" wrapText="1"/>
      <protection/>
    </xf>
    <xf numFmtId="3" fontId="35" fillId="0" borderId="29" xfId="90" applyNumberFormat="1" applyFont="1" applyFill="1" applyBorder="1" applyAlignment="1">
      <alignment horizontal="right" vertical="center" wrapText="1"/>
      <protection/>
    </xf>
    <xf numFmtId="0" fontId="35" fillId="0" borderId="29" xfId="90" applyFont="1" applyFill="1" applyBorder="1" applyAlignment="1">
      <alignment vertical="center" wrapText="1"/>
      <protection/>
    </xf>
    <xf numFmtId="0" fontId="35" fillId="0" borderId="19" xfId="90" applyFont="1" applyFill="1" applyBorder="1" applyAlignment="1">
      <alignment horizontal="center"/>
      <protection/>
    </xf>
    <xf numFmtId="3" fontId="35" fillId="0" borderId="19" xfId="90" applyNumberFormat="1" applyFont="1" applyFill="1" applyBorder="1">
      <alignment/>
      <protection/>
    </xf>
    <xf numFmtId="0" fontId="35" fillId="0" borderId="0" xfId="90" applyFont="1" applyBorder="1">
      <alignment/>
      <protection/>
    </xf>
    <xf numFmtId="0" fontId="35" fillId="0" borderId="30" xfId="90" applyFont="1" applyFill="1" applyBorder="1" applyAlignment="1">
      <alignment vertical="center" wrapText="1"/>
      <protection/>
    </xf>
    <xf numFmtId="0" fontId="35" fillId="0" borderId="31" xfId="90" applyFont="1" applyFill="1" applyBorder="1" applyAlignment="1">
      <alignment wrapText="1"/>
      <protection/>
    </xf>
    <xf numFmtId="3" fontId="35" fillId="0" borderId="31" xfId="90" applyNumberFormat="1" applyFont="1" applyFill="1" applyBorder="1" applyAlignment="1">
      <alignment horizontal="left"/>
      <protection/>
    </xf>
    <xf numFmtId="3" fontId="35" fillId="0" borderId="31" xfId="90" applyNumberFormat="1" applyFont="1" applyFill="1" applyBorder="1">
      <alignment/>
      <protection/>
    </xf>
    <xf numFmtId="0" fontId="36" fillId="0" borderId="32" xfId="90" applyFont="1" applyFill="1" applyBorder="1" applyAlignment="1">
      <alignment vertical="center"/>
      <protection/>
    </xf>
    <xf numFmtId="0" fontId="36" fillId="0" borderId="33" xfId="90" applyFont="1" applyFill="1" applyBorder="1">
      <alignment/>
      <protection/>
    </xf>
    <xf numFmtId="3" fontId="36" fillId="0" borderId="33" xfId="90" applyNumberFormat="1" applyFont="1" applyFill="1" applyBorder="1">
      <alignment/>
      <protection/>
    </xf>
    <xf numFmtId="3" fontId="37" fillId="0" borderId="33" xfId="90" applyNumberFormat="1" applyFont="1" applyFill="1" applyBorder="1">
      <alignment/>
      <protection/>
    </xf>
    <xf numFmtId="0" fontId="35" fillId="0" borderId="29" xfId="90" applyFont="1" applyFill="1" applyBorder="1" applyAlignment="1">
      <alignment vertical="center"/>
      <protection/>
    </xf>
    <xf numFmtId="0" fontId="36" fillId="0" borderId="19" xfId="90" applyFont="1" applyFill="1" applyBorder="1">
      <alignment/>
      <protection/>
    </xf>
    <xf numFmtId="3" fontId="36" fillId="0" borderId="19" xfId="90" applyNumberFormat="1" applyFont="1" applyFill="1" applyBorder="1">
      <alignment/>
      <protection/>
    </xf>
    <xf numFmtId="3" fontId="37" fillId="0" borderId="19" xfId="90" applyNumberFormat="1" applyFont="1" applyFill="1" applyBorder="1">
      <alignment/>
      <protection/>
    </xf>
    <xf numFmtId="0" fontId="35" fillId="0" borderId="34" xfId="90" applyFont="1" applyFill="1" applyBorder="1" applyAlignment="1">
      <alignment vertical="center" wrapText="1"/>
      <protection/>
    </xf>
    <xf numFmtId="0" fontId="35" fillId="0" borderId="35" xfId="90" applyFont="1" applyFill="1" applyBorder="1" applyAlignment="1">
      <alignment wrapText="1"/>
      <protection/>
    </xf>
    <xf numFmtId="3" fontId="35" fillId="0" borderId="35" xfId="90" applyNumberFormat="1" applyFont="1" applyFill="1" applyBorder="1">
      <alignment/>
      <protection/>
    </xf>
    <xf numFmtId="0" fontId="34" fillId="0" borderId="25" xfId="90" applyFont="1" applyFill="1" applyBorder="1" applyAlignment="1">
      <alignment vertical="center" wrapText="1"/>
      <protection/>
    </xf>
    <xf numFmtId="3" fontId="34" fillId="0" borderId="26" xfId="90" applyNumberFormat="1" applyFont="1" applyFill="1" applyBorder="1">
      <alignment/>
      <protection/>
    </xf>
    <xf numFmtId="3" fontId="35" fillId="0" borderId="26" xfId="90" applyNumberFormat="1" applyFont="1" applyFill="1" applyBorder="1">
      <alignment/>
      <protection/>
    </xf>
    <xf numFmtId="0" fontId="34" fillId="0" borderId="28" xfId="90" applyFont="1" applyFill="1" applyBorder="1" applyAlignment="1">
      <alignment horizontal="center" wrapText="1"/>
      <protection/>
    </xf>
    <xf numFmtId="3" fontId="34" fillId="0" borderId="28" xfId="90" applyNumberFormat="1" applyFont="1" applyFill="1" applyBorder="1">
      <alignment/>
      <protection/>
    </xf>
    <xf numFmtId="3" fontId="35" fillId="0" borderId="28" xfId="90" applyNumberFormat="1" applyFont="1" applyFill="1" applyBorder="1">
      <alignment/>
      <protection/>
    </xf>
    <xf numFmtId="0" fontId="35" fillId="0" borderId="36" xfId="90" applyFont="1" applyFill="1" applyBorder="1" applyAlignment="1">
      <alignment horizontal="right" vertical="center" wrapText="1"/>
      <protection/>
    </xf>
    <xf numFmtId="0" fontId="35" fillId="0" borderId="37" xfId="90" applyFont="1" applyFill="1" applyBorder="1" applyAlignment="1">
      <alignment wrapText="1"/>
      <protection/>
    </xf>
    <xf numFmtId="3" fontId="35" fillId="0" borderId="37" xfId="90" applyNumberFormat="1" applyFont="1" applyFill="1" applyBorder="1" applyAlignment="1">
      <alignment horizontal="left"/>
      <protection/>
    </xf>
    <xf numFmtId="3" fontId="34" fillId="0" borderId="37" xfId="90" applyNumberFormat="1" applyFont="1" applyFill="1" applyBorder="1">
      <alignment/>
      <protection/>
    </xf>
    <xf numFmtId="0" fontId="34" fillId="0" borderId="0" xfId="90" applyFont="1" applyBorder="1">
      <alignment/>
      <protection/>
    </xf>
    <xf numFmtId="0" fontId="34" fillId="0" borderId="29" xfId="90" applyFont="1" applyFill="1" applyBorder="1" applyAlignment="1">
      <alignment vertical="center" wrapText="1"/>
      <protection/>
    </xf>
    <xf numFmtId="0" fontId="34" fillId="0" borderId="19" xfId="90" applyFont="1" applyFill="1" applyBorder="1" applyAlignment="1">
      <alignment wrapText="1"/>
      <protection/>
    </xf>
    <xf numFmtId="3" fontId="34" fillId="0" borderId="19" xfId="90" applyNumberFormat="1" applyFont="1" applyFill="1" applyBorder="1">
      <alignment/>
      <protection/>
    </xf>
    <xf numFmtId="0" fontId="38" fillId="0" borderId="29" xfId="90" applyFont="1" applyFill="1" applyBorder="1" applyAlignment="1">
      <alignment vertical="center" wrapText="1"/>
      <protection/>
    </xf>
    <xf numFmtId="0" fontId="38" fillId="0" borderId="19" xfId="90" applyFont="1" applyFill="1" applyBorder="1">
      <alignment/>
      <protection/>
    </xf>
    <xf numFmtId="3" fontId="38" fillId="0" borderId="19" xfId="90" applyNumberFormat="1" applyFont="1" applyFill="1" applyBorder="1" applyAlignment="1">
      <alignment horizontal="left"/>
      <protection/>
    </xf>
    <xf numFmtId="3" fontId="39" fillId="0" borderId="19" xfId="90" applyNumberFormat="1" applyFont="1" applyFill="1" applyBorder="1">
      <alignment/>
      <protection/>
    </xf>
    <xf numFmtId="0" fontId="34" fillId="0" borderId="29" xfId="90" applyFont="1" applyFill="1" applyBorder="1" applyAlignment="1">
      <alignment vertical="center"/>
      <protection/>
    </xf>
    <xf numFmtId="0" fontId="34" fillId="0" borderId="19" xfId="90" applyFont="1" applyFill="1" applyBorder="1">
      <alignment/>
      <protection/>
    </xf>
    <xf numFmtId="0" fontId="35" fillId="0" borderId="29" xfId="90" applyFont="1" applyFill="1" applyBorder="1" applyAlignment="1">
      <alignment horizontal="right" vertical="center"/>
      <protection/>
    </xf>
    <xf numFmtId="0" fontId="35" fillId="0" borderId="19" xfId="90" applyFont="1" applyFill="1" applyBorder="1">
      <alignment/>
      <protection/>
    </xf>
    <xf numFmtId="0" fontId="34" fillId="0" borderId="30" xfId="90" applyFont="1" applyFill="1" applyBorder="1" applyAlignment="1">
      <alignment vertical="center"/>
      <protection/>
    </xf>
    <xf numFmtId="0" fontId="34" fillId="0" borderId="31" xfId="90" applyFont="1" applyFill="1" applyBorder="1">
      <alignment/>
      <protection/>
    </xf>
    <xf numFmtId="3" fontId="34" fillId="0" borderId="31" xfId="90" applyNumberFormat="1" applyFont="1" applyFill="1" applyBorder="1">
      <alignment/>
      <protection/>
    </xf>
    <xf numFmtId="0" fontId="35" fillId="0" borderId="28" xfId="90" applyFont="1" applyFill="1" applyBorder="1" applyAlignment="1">
      <alignment horizontal="center" wrapText="1"/>
      <protection/>
    </xf>
    <xf numFmtId="0" fontId="35" fillId="0" borderId="28" xfId="90" applyFont="1" applyFill="1" applyBorder="1">
      <alignment/>
      <protection/>
    </xf>
    <xf numFmtId="0" fontId="35" fillId="0" borderId="27" xfId="90" applyFont="1" applyFill="1" applyBorder="1" applyAlignment="1">
      <alignment horizontal="right" vertical="center" wrapText="1"/>
      <protection/>
    </xf>
    <xf numFmtId="3" fontId="35" fillId="0" borderId="19" xfId="90" applyNumberFormat="1" applyFont="1" applyFill="1" applyBorder="1" applyAlignment="1">
      <alignment horizontal="left" vertical="center"/>
      <protection/>
    </xf>
    <xf numFmtId="0" fontId="35" fillId="0" borderId="30" xfId="90" applyFont="1" applyFill="1" applyBorder="1" applyAlignment="1">
      <alignment horizontal="right" vertical="center" wrapText="1"/>
      <protection/>
    </xf>
    <xf numFmtId="3" fontId="35" fillId="0" borderId="31" xfId="90" applyNumberFormat="1" applyFont="1" applyFill="1" applyBorder="1" applyAlignment="1">
      <alignment horizontal="left" vertical="center"/>
      <protection/>
    </xf>
    <xf numFmtId="0" fontId="35" fillId="0" borderId="31" xfId="90" applyFont="1" applyFill="1" applyBorder="1">
      <alignment/>
      <protection/>
    </xf>
    <xf numFmtId="3" fontId="34" fillId="0" borderId="26" xfId="90" applyNumberFormat="1" applyFont="1" applyFill="1" applyBorder="1" applyAlignment="1">
      <alignment horizontal="right"/>
      <protection/>
    </xf>
    <xf numFmtId="0" fontId="37" fillId="0" borderId="28" xfId="90" applyFont="1" applyFill="1" applyBorder="1" applyAlignment="1">
      <alignment wrapText="1"/>
      <protection/>
    </xf>
    <xf numFmtId="3" fontId="35" fillId="0" borderId="28" xfId="90" applyNumberFormat="1" applyFont="1" applyFill="1" applyBorder="1" applyAlignment="1">
      <alignment horizontal="left"/>
      <protection/>
    </xf>
    <xf numFmtId="0" fontId="35" fillId="0" borderId="19" xfId="90" applyFont="1" applyFill="1" applyBorder="1" applyAlignment="1">
      <alignment horizontal="left" wrapText="1"/>
      <protection/>
    </xf>
    <xf numFmtId="0" fontId="34" fillId="0" borderId="30" xfId="90" applyFont="1" applyFill="1" applyBorder="1" applyAlignment="1">
      <alignment vertical="center" wrapText="1"/>
      <protection/>
    </xf>
    <xf numFmtId="0" fontId="34" fillId="0" borderId="31" xfId="90" applyFont="1" applyFill="1" applyBorder="1" applyAlignment="1">
      <alignment wrapText="1"/>
      <protection/>
    </xf>
    <xf numFmtId="0" fontId="40" fillId="0" borderId="25" xfId="90" applyFont="1" applyFill="1" applyBorder="1" applyAlignment="1">
      <alignment vertical="center"/>
      <protection/>
    </xf>
    <xf numFmtId="0" fontId="40" fillId="0" borderId="26" xfId="90" applyFont="1" applyFill="1" applyBorder="1">
      <alignment/>
      <protection/>
    </xf>
    <xf numFmtId="3" fontId="40" fillId="0" borderId="26" xfId="90" applyNumberFormat="1" applyFont="1" applyFill="1" applyBorder="1">
      <alignment/>
      <protection/>
    </xf>
    <xf numFmtId="0" fontId="41" fillId="0" borderId="0" xfId="90" applyFont="1">
      <alignment/>
      <protection/>
    </xf>
    <xf numFmtId="0" fontId="41" fillId="0" borderId="0" xfId="90" applyFont="1" applyBorder="1">
      <alignment/>
      <protection/>
    </xf>
    <xf numFmtId="0" fontId="32" fillId="0" borderId="0" xfId="90" applyFont="1" applyFill="1">
      <alignment/>
      <protection/>
    </xf>
    <xf numFmtId="0" fontId="32" fillId="0" borderId="0" xfId="90" applyFont="1" applyBorder="1">
      <alignment/>
      <protection/>
    </xf>
    <xf numFmtId="3" fontId="32" fillId="0" borderId="0" xfId="90" applyNumberFormat="1" applyFont="1" applyBorder="1">
      <alignment/>
      <protection/>
    </xf>
    <xf numFmtId="3" fontId="32" fillId="0" borderId="0" xfId="90" applyNumberFormat="1" applyFont="1">
      <alignment/>
      <protection/>
    </xf>
    <xf numFmtId="0" fontId="42" fillId="0" borderId="32" xfId="90" applyFont="1" applyFill="1" applyBorder="1">
      <alignment/>
      <protection/>
    </xf>
    <xf numFmtId="0" fontId="43" fillId="0" borderId="38" xfId="90" applyFont="1" applyFill="1" applyBorder="1">
      <alignment/>
      <protection/>
    </xf>
    <xf numFmtId="0" fontId="42" fillId="0" borderId="25" xfId="90" applyFont="1" applyFill="1" applyBorder="1">
      <alignment/>
      <protection/>
    </xf>
    <xf numFmtId="0" fontId="42" fillId="0" borderId="26" xfId="90" applyFont="1" applyFill="1" applyBorder="1" applyAlignment="1">
      <alignment horizontal="center" wrapText="1"/>
      <protection/>
    </xf>
    <xf numFmtId="0" fontId="43" fillId="0" borderId="27" xfId="90" applyFont="1" applyFill="1" applyBorder="1" applyAlignment="1">
      <alignment horizontal="right"/>
      <protection/>
    </xf>
    <xf numFmtId="0" fontId="42" fillId="0" borderId="28" xfId="90" applyFont="1" applyFill="1" applyBorder="1">
      <alignment/>
      <protection/>
    </xf>
    <xf numFmtId="3" fontId="43" fillId="0" borderId="28" xfId="90" applyNumberFormat="1" applyFont="1" applyFill="1" applyBorder="1" applyAlignment="1">
      <alignment horizontal="left"/>
      <protection/>
    </xf>
    <xf numFmtId="3" fontId="43" fillId="0" borderId="28" xfId="90" applyNumberFormat="1" applyFont="1" applyFill="1" applyBorder="1">
      <alignment/>
      <protection/>
    </xf>
    <xf numFmtId="0" fontId="43" fillId="0" borderId="29" xfId="90" applyFont="1" applyFill="1" applyBorder="1" applyAlignment="1">
      <alignment horizontal="right"/>
      <protection/>
    </xf>
    <xf numFmtId="0" fontId="43" fillId="0" borderId="19" xfId="90" applyFont="1" applyFill="1" applyBorder="1">
      <alignment/>
      <protection/>
    </xf>
    <xf numFmtId="3" fontId="43" fillId="0" borderId="19" xfId="90" applyNumberFormat="1" applyFont="1" applyFill="1" applyBorder="1" applyAlignment="1">
      <alignment horizontal="left"/>
      <protection/>
    </xf>
    <xf numFmtId="3" fontId="43" fillId="0" borderId="19" xfId="90" applyNumberFormat="1" applyFont="1" applyFill="1" applyBorder="1">
      <alignment/>
      <protection/>
    </xf>
    <xf numFmtId="0" fontId="42" fillId="0" borderId="29" xfId="90" applyFont="1" applyFill="1" applyBorder="1">
      <alignment/>
      <protection/>
    </xf>
    <xf numFmtId="3" fontId="42" fillId="0" borderId="19" xfId="90" applyNumberFormat="1" applyFont="1" applyFill="1" applyBorder="1">
      <alignment/>
      <protection/>
    </xf>
    <xf numFmtId="0" fontId="42" fillId="0" borderId="19" xfId="90" applyFont="1" applyFill="1" applyBorder="1">
      <alignment/>
      <protection/>
    </xf>
    <xf numFmtId="0" fontId="42" fillId="0" borderId="30" xfId="90" applyFont="1" applyFill="1" applyBorder="1">
      <alignment/>
      <protection/>
    </xf>
    <xf numFmtId="0" fontId="42" fillId="0" borderId="31" xfId="90" applyFont="1" applyFill="1" applyBorder="1" applyAlignment="1">
      <alignment horizontal="center"/>
      <protection/>
    </xf>
    <xf numFmtId="3" fontId="42" fillId="0" borderId="31" xfId="90" applyNumberFormat="1" applyFont="1" applyFill="1" applyBorder="1">
      <alignment/>
      <protection/>
    </xf>
    <xf numFmtId="0" fontId="42" fillId="0" borderId="25" xfId="90" applyFont="1" applyFill="1" applyBorder="1" applyAlignment="1">
      <alignment wrapText="1"/>
      <protection/>
    </xf>
    <xf numFmtId="0" fontId="42" fillId="0" borderId="26" xfId="90" applyFont="1" applyFill="1" applyBorder="1" applyAlignment="1">
      <alignment horizontal="center"/>
      <protection/>
    </xf>
    <xf numFmtId="3" fontId="42" fillId="0" borderId="26" xfId="90" applyNumberFormat="1" applyFont="1" applyFill="1" applyBorder="1">
      <alignment/>
      <protection/>
    </xf>
    <xf numFmtId="0" fontId="43" fillId="0" borderId="27" xfId="90" applyFont="1" applyFill="1" applyBorder="1">
      <alignment/>
      <protection/>
    </xf>
    <xf numFmtId="0" fontId="43" fillId="0" borderId="28" xfId="90" applyFont="1" applyFill="1" applyBorder="1">
      <alignment/>
      <protection/>
    </xf>
    <xf numFmtId="0" fontId="43" fillId="0" borderId="29" xfId="90" applyFont="1" applyFill="1" applyBorder="1">
      <alignment/>
      <protection/>
    </xf>
    <xf numFmtId="0" fontId="43" fillId="0" borderId="29" xfId="90" applyFont="1" applyFill="1" applyBorder="1" applyAlignment="1">
      <alignment wrapText="1"/>
      <protection/>
    </xf>
    <xf numFmtId="0" fontId="43" fillId="0" borderId="19" xfId="90" applyFont="1" applyFill="1" applyBorder="1" applyAlignment="1">
      <alignment horizontal="left"/>
      <protection/>
    </xf>
    <xf numFmtId="0" fontId="43" fillId="0" borderId="29" xfId="90" applyFont="1" applyFill="1" applyBorder="1" applyAlignment="1">
      <alignment horizontal="right" wrapText="1"/>
      <protection/>
    </xf>
    <xf numFmtId="0" fontId="43" fillId="0" borderId="31" xfId="90" applyFont="1" applyFill="1" applyBorder="1">
      <alignment/>
      <protection/>
    </xf>
    <xf numFmtId="2" fontId="43" fillId="0" borderId="36" xfId="90" applyNumberFormat="1" applyFont="1" applyFill="1" applyBorder="1" applyAlignment="1">
      <alignment wrapText="1"/>
      <protection/>
    </xf>
    <xf numFmtId="2" fontId="43" fillId="0" borderId="37" xfId="90" applyNumberFormat="1" applyFont="1" applyFill="1" applyBorder="1" applyAlignment="1">
      <alignment wrapText="1"/>
      <protection/>
    </xf>
    <xf numFmtId="3" fontId="43" fillId="0" borderId="37" xfId="90" applyNumberFormat="1" applyFont="1" applyFill="1" applyBorder="1">
      <alignment/>
      <protection/>
    </xf>
    <xf numFmtId="2" fontId="43" fillId="0" borderId="29" xfId="90" applyNumberFormat="1" applyFont="1" applyFill="1" applyBorder="1" applyAlignment="1">
      <alignment horizontal="right" wrapText="1"/>
      <protection/>
    </xf>
    <xf numFmtId="2" fontId="43" fillId="0" borderId="19" xfId="90" applyNumberFormat="1" applyFont="1" applyFill="1" applyBorder="1" applyAlignment="1">
      <alignment wrapText="1"/>
      <protection/>
    </xf>
    <xf numFmtId="0" fontId="44" fillId="0" borderId="19" xfId="90" applyFont="1" applyFill="1" applyBorder="1">
      <alignment/>
      <protection/>
    </xf>
    <xf numFmtId="0" fontId="43" fillId="0" borderId="29" xfId="90" applyFont="1" applyFill="1" applyBorder="1" applyAlignment="1">
      <alignment horizontal="left" wrapText="1"/>
      <protection/>
    </xf>
    <xf numFmtId="3" fontId="43" fillId="0" borderId="19" xfId="90" applyNumberFormat="1" applyFont="1" applyFill="1" applyBorder="1" applyAlignment="1">
      <alignment horizontal="right"/>
      <protection/>
    </xf>
    <xf numFmtId="0" fontId="43" fillId="0" borderId="30" xfId="90" applyFont="1" applyFill="1" applyBorder="1" applyAlignment="1">
      <alignment horizontal="right" wrapText="1"/>
      <protection/>
    </xf>
    <xf numFmtId="0" fontId="45" fillId="0" borderId="31" xfId="90" applyFont="1" applyFill="1" applyBorder="1">
      <alignment/>
      <protection/>
    </xf>
    <xf numFmtId="0" fontId="43" fillId="0" borderId="31" xfId="90" applyFont="1" applyFill="1" applyBorder="1" applyAlignment="1">
      <alignment horizontal="left"/>
      <protection/>
    </xf>
    <xf numFmtId="3" fontId="43" fillId="0" borderId="31" xfId="90" applyNumberFormat="1" applyFont="1" applyFill="1" applyBorder="1" applyAlignment="1">
      <alignment horizontal="left"/>
      <protection/>
    </xf>
    <xf numFmtId="0" fontId="42" fillId="0" borderId="27" xfId="90" applyFont="1" applyFill="1" applyBorder="1" applyAlignment="1">
      <alignment wrapText="1"/>
      <protection/>
    </xf>
    <xf numFmtId="3" fontId="42" fillId="0" borderId="28" xfId="90" applyNumberFormat="1" applyFont="1" applyFill="1" applyBorder="1">
      <alignment/>
      <protection/>
    </xf>
    <xf numFmtId="0" fontId="42" fillId="0" borderId="19" xfId="90" applyFont="1" applyFill="1" applyBorder="1" applyAlignment="1">
      <alignment horizontal="right"/>
      <protection/>
    </xf>
    <xf numFmtId="0" fontId="33" fillId="0" borderId="29" xfId="90" applyFont="1" applyFill="1" applyBorder="1" applyAlignment="1">
      <alignment horizontal="right"/>
      <protection/>
    </xf>
    <xf numFmtId="0" fontId="42" fillId="0" borderId="19" xfId="90" applyFont="1" applyFill="1" applyBorder="1" applyAlignment="1">
      <alignment horizontal="center"/>
      <protection/>
    </xf>
    <xf numFmtId="0" fontId="42" fillId="0" borderId="29" xfId="90" applyFont="1" applyFill="1" applyBorder="1" applyAlignment="1">
      <alignment wrapText="1"/>
      <protection/>
    </xf>
    <xf numFmtId="0" fontId="43" fillId="0" borderId="29" xfId="0" applyFont="1" applyFill="1" applyBorder="1" applyAlignment="1">
      <alignment horizontal="right"/>
    </xf>
    <xf numFmtId="3" fontId="43" fillId="0" borderId="19" xfId="0" applyNumberFormat="1" applyFont="1" applyFill="1" applyBorder="1" applyAlignment="1">
      <alignment horizontal="left"/>
    </xf>
    <xf numFmtId="0" fontId="27" fillId="0" borderId="29" xfId="0" applyFont="1" applyFill="1" applyBorder="1" applyAlignment="1">
      <alignment horizontal="right"/>
    </xf>
    <xf numFmtId="3" fontId="27" fillId="0" borderId="19" xfId="0" applyNumberFormat="1" applyFont="1" applyFill="1" applyBorder="1" applyAlignment="1">
      <alignment horizontal="left"/>
    </xf>
    <xf numFmtId="0" fontId="27" fillId="0" borderId="29" xfId="0" applyFont="1" applyFill="1" applyBorder="1" applyAlignment="1">
      <alignment horizontal="right" wrapText="1"/>
    </xf>
    <xf numFmtId="0" fontId="44" fillId="0" borderId="19" xfId="90" applyFont="1" applyFill="1" applyBorder="1" applyAlignment="1">
      <alignment horizontal="center"/>
      <protection/>
    </xf>
    <xf numFmtId="0" fontId="43" fillId="0" borderId="30" xfId="90" applyFont="1" applyFill="1" applyBorder="1" applyAlignment="1">
      <alignment horizontal="right"/>
      <protection/>
    </xf>
    <xf numFmtId="0" fontId="43" fillId="0" borderId="36" xfId="90" applyFont="1" applyFill="1" applyBorder="1">
      <alignment/>
      <protection/>
    </xf>
    <xf numFmtId="0" fontId="42" fillId="0" borderId="37" xfId="90" applyFont="1" applyFill="1" applyBorder="1" applyAlignment="1">
      <alignment horizontal="center"/>
      <protection/>
    </xf>
    <xf numFmtId="3" fontId="42" fillId="0" borderId="37" xfId="90" applyNumberFormat="1" applyFont="1" applyFill="1" applyBorder="1" applyAlignment="1">
      <alignment horizontal="center"/>
      <protection/>
    </xf>
    <xf numFmtId="3" fontId="42" fillId="0" borderId="19" xfId="90" applyNumberFormat="1" applyFont="1" applyFill="1" applyBorder="1" applyAlignment="1">
      <alignment horizontal="center"/>
      <protection/>
    </xf>
    <xf numFmtId="3" fontId="42" fillId="0" borderId="31" xfId="90" applyNumberFormat="1" applyFont="1" applyFill="1" applyBorder="1" applyAlignment="1">
      <alignment horizontal="center"/>
      <protection/>
    </xf>
    <xf numFmtId="3" fontId="42" fillId="0" borderId="26" xfId="90" applyNumberFormat="1" applyFont="1" applyFill="1" applyBorder="1" applyAlignment="1">
      <alignment horizontal="center"/>
      <protection/>
    </xf>
    <xf numFmtId="0" fontId="43" fillId="0" borderId="27" xfId="90" applyFont="1" applyFill="1" applyBorder="1" applyAlignment="1">
      <alignment horizontal="left"/>
      <protection/>
    </xf>
    <xf numFmtId="0" fontId="42" fillId="0" borderId="28" xfId="90" applyFont="1" applyFill="1" applyBorder="1" applyAlignment="1">
      <alignment horizontal="center"/>
      <protection/>
    </xf>
    <xf numFmtId="3" fontId="43" fillId="0" borderId="28" xfId="90" applyNumberFormat="1" applyFont="1" applyFill="1" applyBorder="1" applyAlignment="1">
      <alignment horizontal="right"/>
      <protection/>
    </xf>
    <xf numFmtId="3" fontId="42" fillId="0" borderId="28" xfId="90" applyNumberFormat="1" applyFont="1" applyFill="1" applyBorder="1" applyAlignment="1">
      <alignment horizontal="center"/>
      <protection/>
    </xf>
    <xf numFmtId="0" fontId="42" fillId="0" borderId="25" xfId="90" applyFont="1" applyFill="1" applyBorder="1" applyAlignment="1">
      <alignment horizontal="left" wrapText="1"/>
      <protection/>
    </xf>
    <xf numFmtId="3" fontId="42" fillId="0" borderId="26" xfId="90" applyNumberFormat="1" applyFont="1" applyFill="1" applyBorder="1" applyAlignment="1">
      <alignment horizontal="right"/>
      <protection/>
    </xf>
    <xf numFmtId="0" fontId="43" fillId="0" borderId="27" xfId="90" applyFont="1" applyFill="1" applyBorder="1" applyAlignment="1">
      <alignment horizontal="left" wrapText="1"/>
      <protection/>
    </xf>
    <xf numFmtId="3" fontId="42" fillId="0" borderId="28" xfId="90" applyNumberFormat="1" applyFont="1" applyFill="1" applyBorder="1" applyAlignment="1">
      <alignment horizontal="right"/>
      <protection/>
    </xf>
    <xf numFmtId="0" fontId="43" fillId="0" borderId="30" xfId="90" applyFont="1" applyFill="1" applyBorder="1" applyAlignment="1">
      <alignment horizontal="left" wrapText="1"/>
      <protection/>
    </xf>
    <xf numFmtId="3" fontId="42" fillId="0" borderId="31" xfId="90" applyNumberFormat="1" applyFont="1" applyFill="1" applyBorder="1" applyAlignment="1">
      <alignment horizontal="right"/>
      <protection/>
    </xf>
    <xf numFmtId="0" fontId="42" fillId="0" borderId="27" xfId="90" applyFont="1" applyFill="1" applyBorder="1" applyAlignment="1">
      <alignment horizontal="left" wrapText="1"/>
      <protection/>
    </xf>
    <xf numFmtId="0" fontId="42" fillId="0" borderId="26" xfId="90" applyFont="1" applyFill="1" applyBorder="1">
      <alignment/>
      <protection/>
    </xf>
    <xf numFmtId="0" fontId="42" fillId="0" borderId="28" xfId="90" applyFont="1" applyFill="1" applyBorder="1" applyAlignment="1">
      <alignment horizontal="right"/>
      <protection/>
    </xf>
    <xf numFmtId="0" fontId="43" fillId="0" borderId="28" xfId="90" applyFont="1" applyFill="1" applyBorder="1" applyAlignment="1">
      <alignment horizontal="right"/>
      <protection/>
    </xf>
    <xf numFmtId="0" fontId="33" fillId="0" borderId="39" xfId="90" applyFont="1" applyFill="1" applyBorder="1" applyAlignment="1">
      <alignment wrapText="1"/>
      <protection/>
    </xf>
    <xf numFmtId="0" fontId="43" fillId="0" borderId="40" xfId="90" applyFont="1" applyFill="1" applyBorder="1">
      <alignment/>
      <protection/>
    </xf>
    <xf numFmtId="0" fontId="42" fillId="0" borderId="40" xfId="90" applyFont="1" applyFill="1" applyBorder="1" applyAlignment="1">
      <alignment horizontal="right"/>
      <protection/>
    </xf>
    <xf numFmtId="0" fontId="43" fillId="0" borderId="40" xfId="90" applyFont="1" applyFill="1" applyBorder="1" applyAlignment="1">
      <alignment horizontal="right"/>
      <protection/>
    </xf>
    <xf numFmtId="0" fontId="0" fillId="0" borderId="41" xfId="0" applyBorder="1" applyAlignment="1">
      <alignment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/>
    </xf>
    <xf numFmtId="49" fontId="7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6" fillId="0" borderId="42" xfId="0" applyFont="1" applyBorder="1" applyAlignment="1">
      <alignment/>
    </xf>
    <xf numFmtId="0" fontId="0" fillId="0" borderId="0" xfId="0" applyFill="1" applyBorder="1" applyAlignment="1">
      <alignment wrapText="1"/>
    </xf>
    <xf numFmtId="0" fontId="29" fillId="0" borderId="0" xfId="0" applyFont="1" applyAlignment="1">
      <alignment/>
    </xf>
    <xf numFmtId="0" fontId="26" fillId="0" borderId="43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wrapText="1"/>
    </xf>
    <xf numFmtId="0" fontId="26" fillId="0" borderId="0" xfId="0" applyFont="1" applyAlignment="1">
      <alignment wrapText="1"/>
    </xf>
    <xf numFmtId="0" fontId="26" fillId="0" borderId="24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41" xfId="0" applyFont="1" applyBorder="1" applyAlignment="1">
      <alignment/>
    </xf>
    <xf numFmtId="0" fontId="26" fillId="0" borderId="43" xfId="0" applyFont="1" applyBorder="1" applyAlignment="1">
      <alignment/>
    </xf>
    <xf numFmtId="49" fontId="26" fillId="0" borderId="24" xfId="0" applyNumberFormat="1" applyFont="1" applyBorder="1" applyAlignment="1">
      <alignment/>
    </xf>
    <xf numFmtId="49" fontId="26" fillId="0" borderId="43" xfId="0" applyNumberFormat="1" applyFont="1" applyBorder="1" applyAlignment="1">
      <alignment/>
    </xf>
    <xf numFmtId="49" fontId="47" fillId="0" borderId="44" xfId="0" applyNumberFormat="1" applyFont="1" applyBorder="1" applyAlignment="1">
      <alignment/>
    </xf>
    <xf numFmtId="0" fontId="47" fillId="0" borderId="42" xfId="0" applyFont="1" applyBorder="1" applyAlignment="1">
      <alignment/>
    </xf>
    <xf numFmtId="0" fontId="47" fillId="0" borderId="44" xfId="0" applyFont="1" applyBorder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 vertical="center"/>
    </xf>
    <xf numFmtId="0" fontId="28" fillId="0" borderId="0" xfId="0" applyFont="1" applyAlignment="1">
      <alignment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wrapText="1"/>
    </xf>
    <xf numFmtId="49" fontId="71" fillId="0" borderId="0" xfId="0" applyNumberFormat="1" applyFont="1" applyAlignment="1">
      <alignment/>
    </xf>
    <xf numFmtId="167" fontId="71" fillId="0" borderId="0" xfId="68" applyNumberFormat="1" applyFont="1" applyAlignment="1">
      <alignment/>
    </xf>
    <xf numFmtId="168" fontId="71" fillId="0" borderId="0" xfId="100" applyNumberFormat="1" applyFont="1" applyAlignment="1">
      <alignment/>
    </xf>
    <xf numFmtId="167" fontId="71" fillId="4" borderId="0" xfId="68" applyNumberFormat="1" applyFont="1" applyFill="1" applyAlignment="1">
      <alignment/>
    </xf>
    <xf numFmtId="49" fontId="73" fillId="0" borderId="0" xfId="0" applyNumberFormat="1" applyFont="1" applyAlignment="1">
      <alignment/>
    </xf>
    <xf numFmtId="167" fontId="73" fillId="0" borderId="0" xfId="68" applyNumberFormat="1" applyFont="1" applyAlignment="1">
      <alignment/>
    </xf>
    <xf numFmtId="168" fontId="73" fillId="0" borderId="0" xfId="0" applyNumberFormat="1" applyFont="1" applyAlignment="1">
      <alignment/>
    </xf>
    <xf numFmtId="3" fontId="73" fillId="0" borderId="0" xfId="0" applyNumberFormat="1" applyFont="1" applyAlignment="1">
      <alignment/>
    </xf>
    <xf numFmtId="0" fontId="26" fillId="0" borderId="45" xfId="0" applyFont="1" applyBorder="1" applyAlignment="1">
      <alignment horizontal="center" vertical="center" wrapText="1"/>
    </xf>
    <xf numFmtId="0" fontId="26" fillId="0" borderId="43" xfId="0" applyFont="1" applyBorder="1" applyAlignment="1">
      <alignment wrapText="1"/>
    </xf>
    <xf numFmtId="3" fontId="27" fillId="0" borderId="19" xfId="91" applyNumberFormat="1" applyFont="1" applyFill="1" applyBorder="1" applyAlignment="1">
      <alignment horizontal="right" wrapText="1"/>
      <protection/>
    </xf>
    <xf numFmtId="3" fontId="27" fillId="0" borderId="19" xfId="91" applyNumberFormat="1" applyFont="1" applyFill="1" applyBorder="1" applyAlignment="1">
      <alignment wrapText="1"/>
      <protection/>
    </xf>
    <xf numFmtId="3" fontId="25" fillId="0" borderId="19" xfId="91" applyNumberFormat="1" applyFont="1" applyFill="1" applyBorder="1" applyAlignment="1">
      <alignment horizontal="right" wrapText="1"/>
      <protection/>
    </xf>
    <xf numFmtId="0" fontId="42" fillId="0" borderId="26" xfId="90" applyFont="1" applyFill="1" applyBorder="1" applyAlignment="1">
      <alignment horizontal="center" vertical="center" wrapText="1"/>
      <protection/>
    </xf>
    <xf numFmtId="0" fontId="31" fillId="0" borderId="26" xfId="0" applyFont="1" applyFill="1" applyBorder="1" applyAlignment="1">
      <alignment horizontal="center" vertical="center" wrapText="1"/>
    </xf>
    <xf numFmtId="0" fontId="42" fillId="0" borderId="46" xfId="90" applyFont="1" applyFill="1" applyBorder="1" applyAlignment="1">
      <alignment horizontal="center" vertical="center" wrapText="1"/>
      <protection/>
    </xf>
    <xf numFmtId="0" fontId="42" fillId="0" borderId="47" xfId="90" applyFont="1" applyFill="1" applyBorder="1" applyAlignment="1">
      <alignment horizontal="center" vertical="center" wrapText="1"/>
      <protection/>
    </xf>
    <xf numFmtId="0" fontId="42" fillId="0" borderId="48" xfId="90" applyFont="1" applyFill="1" applyBorder="1" applyAlignment="1">
      <alignment horizontal="center" vertical="center" wrapText="1"/>
      <protection/>
    </xf>
    <xf numFmtId="0" fontId="43" fillId="0" borderId="49" xfId="90" applyFont="1" applyFill="1" applyBorder="1" applyAlignment="1">
      <alignment horizontal="center" wrapText="1"/>
      <protection/>
    </xf>
    <xf numFmtId="0" fontId="43" fillId="0" borderId="38" xfId="90" applyFont="1" applyFill="1" applyBorder="1" applyAlignment="1">
      <alignment horizontal="center" wrapText="1"/>
      <protection/>
    </xf>
    <xf numFmtId="0" fontId="43" fillId="0" borderId="50" xfId="90" applyFont="1" applyFill="1" applyBorder="1" applyAlignment="1">
      <alignment horizontal="center" wrapText="1"/>
      <protection/>
    </xf>
    <xf numFmtId="0" fontId="42" fillId="0" borderId="51" xfId="90" applyFont="1" applyFill="1" applyBorder="1" applyAlignment="1">
      <alignment horizontal="center" wrapText="1"/>
      <protection/>
    </xf>
    <xf numFmtId="0" fontId="42" fillId="0" borderId="38" xfId="90" applyFont="1" applyFill="1" applyBorder="1" applyAlignment="1">
      <alignment horizontal="center" wrapText="1"/>
      <protection/>
    </xf>
    <xf numFmtId="0" fontId="26" fillId="0" borderId="38" xfId="0" applyFont="1" applyFill="1" applyBorder="1" applyAlignment="1">
      <alignment/>
    </xf>
    <xf numFmtId="0" fontId="26" fillId="0" borderId="50" xfId="0" applyFont="1" applyFill="1" applyBorder="1" applyAlignment="1">
      <alignment/>
    </xf>
    <xf numFmtId="0" fontId="31" fillId="0" borderId="19" xfId="90" applyFont="1" applyBorder="1" applyAlignment="1">
      <alignment horizontal="center"/>
      <protection/>
    </xf>
    <xf numFmtId="0" fontId="26" fillId="0" borderId="19" xfId="90" applyFont="1" applyBorder="1" applyAlignment="1">
      <alignment horizontal="center" wrapText="1"/>
      <protection/>
    </xf>
    <xf numFmtId="0" fontId="31" fillId="0" borderId="19" xfId="90" applyFont="1" applyBorder="1" applyAlignment="1">
      <alignment horizontal="center" wrapText="1"/>
      <protection/>
    </xf>
    <xf numFmtId="0" fontId="32" fillId="0" borderId="19" xfId="90" applyFont="1" applyBorder="1" applyAlignment="1">
      <alignment horizontal="center" wrapText="1"/>
      <protection/>
    </xf>
    <xf numFmtId="0" fontId="29" fillId="0" borderId="45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4" fillId="0" borderId="25" xfId="90" applyFont="1" applyFill="1" applyBorder="1" applyAlignment="1">
      <alignment horizontal="center" vertical="center" wrapText="1"/>
      <protection/>
    </xf>
    <xf numFmtId="0" fontId="34" fillId="0" borderId="26" xfId="90" applyFont="1" applyFill="1" applyBorder="1" applyAlignment="1">
      <alignment horizontal="center" vertical="center" wrapText="1"/>
      <protection/>
    </xf>
    <xf numFmtId="0" fontId="34" fillId="0" borderId="55" xfId="90" applyFont="1" applyFill="1" applyBorder="1" applyAlignment="1">
      <alignment horizontal="center" vertical="center" wrapText="1"/>
      <protection/>
    </xf>
    <xf numFmtId="0" fontId="34" fillId="0" borderId="34" xfId="90" applyFont="1" applyFill="1" applyBorder="1">
      <alignment/>
      <protection/>
    </xf>
    <xf numFmtId="0" fontId="34" fillId="0" borderId="35" xfId="90" applyFont="1" applyFill="1" applyBorder="1">
      <alignment/>
      <protection/>
    </xf>
    <xf numFmtId="0" fontId="34" fillId="0" borderId="35" xfId="90" applyFont="1" applyFill="1" applyBorder="1" applyAlignment="1">
      <alignment horizontal="center"/>
      <protection/>
    </xf>
    <xf numFmtId="0" fontId="34" fillId="0" borderId="23" xfId="90" applyFont="1" applyFill="1" applyBorder="1" applyAlignment="1">
      <alignment horizontal="center"/>
      <protection/>
    </xf>
    <xf numFmtId="0" fontId="34" fillId="0" borderId="55" xfId="90" applyFont="1" applyFill="1" applyBorder="1" applyAlignment="1">
      <alignment horizontal="center" wrapText="1"/>
      <protection/>
    </xf>
    <xf numFmtId="0" fontId="34" fillId="0" borderId="56" xfId="90" applyFont="1" applyFill="1" applyBorder="1" applyAlignment="1">
      <alignment horizontal="right"/>
      <protection/>
    </xf>
    <xf numFmtId="3" fontId="35" fillId="0" borderId="31" xfId="90" applyNumberFormat="1" applyFont="1" applyFill="1" applyBorder="1" applyAlignment="1">
      <alignment horizontal="left" vertical="center"/>
      <protection/>
    </xf>
    <xf numFmtId="0" fontId="34" fillId="0" borderId="57" xfId="90" applyFont="1" applyFill="1" applyBorder="1" applyAlignment="1">
      <alignment horizontal="right"/>
      <protection/>
    </xf>
    <xf numFmtId="3" fontId="35" fillId="0" borderId="28" xfId="90" applyNumberFormat="1" applyFont="1" applyFill="1" applyBorder="1" applyAlignment="1">
      <alignment horizontal="left" vertical="center"/>
      <protection/>
    </xf>
    <xf numFmtId="0" fontId="34" fillId="0" borderId="57" xfId="90" applyFont="1" applyFill="1" applyBorder="1" applyAlignment="1">
      <alignment horizontal="center"/>
      <protection/>
    </xf>
    <xf numFmtId="0" fontId="35" fillId="0" borderId="57" xfId="90" applyFont="1" applyFill="1" applyBorder="1" applyAlignment="1">
      <alignment horizontal="center"/>
      <protection/>
    </xf>
    <xf numFmtId="3" fontId="35" fillId="0" borderId="57" xfId="90" applyNumberFormat="1" applyFont="1" applyFill="1" applyBorder="1">
      <alignment/>
      <protection/>
    </xf>
    <xf numFmtId="3" fontId="35" fillId="0" borderId="58" xfId="90" applyNumberFormat="1" applyFont="1" applyFill="1" applyBorder="1">
      <alignment/>
      <protection/>
    </xf>
    <xf numFmtId="3" fontId="37" fillId="0" borderId="59" xfId="90" applyNumberFormat="1" applyFont="1" applyFill="1" applyBorder="1">
      <alignment/>
      <protection/>
    </xf>
    <xf numFmtId="3" fontId="37" fillId="0" borderId="57" xfId="90" applyNumberFormat="1" applyFont="1" applyFill="1" applyBorder="1">
      <alignment/>
      <protection/>
    </xf>
    <xf numFmtId="3" fontId="35" fillId="0" borderId="60" xfId="90" applyNumberFormat="1" applyFont="1" applyFill="1" applyBorder="1">
      <alignment/>
      <protection/>
    </xf>
    <xf numFmtId="3" fontId="35" fillId="0" borderId="55" xfId="90" applyNumberFormat="1" applyFont="1" applyFill="1" applyBorder="1">
      <alignment/>
      <protection/>
    </xf>
    <xf numFmtId="3" fontId="35" fillId="0" borderId="56" xfId="90" applyNumberFormat="1" applyFont="1" applyFill="1" applyBorder="1">
      <alignment/>
      <protection/>
    </xf>
    <xf numFmtId="3" fontId="34" fillId="0" borderId="55" xfId="90" applyNumberFormat="1" applyFont="1" applyFill="1" applyBorder="1">
      <alignment/>
      <protection/>
    </xf>
    <xf numFmtId="3" fontId="34" fillId="0" borderId="61" xfId="90" applyNumberFormat="1" applyFont="1" applyFill="1" applyBorder="1">
      <alignment/>
      <protection/>
    </xf>
    <xf numFmtId="3" fontId="34" fillId="0" borderId="57" xfId="90" applyNumberFormat="1" applyFont="1" applyFill="1" applyBorder="1">
      <alignment/>
      <protection/>
    </xf>
    <xf numFmtId="3" fontId="39" fillId="0" borderId="57" xfId="90" applyNumberFormat="1" applyFont="1" applyFill="1" applyBorder="1">
      <alignment/>
      <protection/>
    </xf>
    <xf numFmtId="3" fontId="34" fillId="0" borderId="58" xfId="90" applyNumberFormat="1" applyFont="1" applyFill="1" applyBorder="1">
      <alignment/>
      <protection/>
    </xf>
    <xf numFmtId="3" fontId="35" fillId="0" borderId="57" xfId="90" applyNumberFormat="1" applyFont="1" applyFill="1" applyBorder="1" applyAlignment="1">
      <alignment horizontal="left" vertical="center"/>
      <protection/>
    </xf>
    <xf numFmtId="3" fontId="35" fillId="0" borderId="58" xfId="90" applyNumberFormat="1" applyFont="1" applyFill="1" applyBorder="1" applyAlignment="1">
      <alignment horizontal="left" vertical="center"/>
      <protection/>
    </xf>
    <xf numFmtId="3" fontId="35" fillId="0" borderId="56" xfId="90" applyNumberFormat="1" applyFont="1" applyFill="1" applyBorder="1" applyAlignment="1">
      <alignment horizontal="left"/>
      <protection/>
    </xf>
    <xf numFmtId="3" fontId="40" fillId="0" borderId="55" xfId="90" applyNumberFormat="1" applyFont="1" applyFill="1" applyBorder="1">
      <alignment/>
      <protection/>
    </xf>
    <xf numFmtId="0" fontId="31" fillId="0" borderId="55" xfId="0" applyFont="1" applyFill="1" applyBorder="1" applyAlignment="1">
      <alignment horizontal="center" vertical="center" wrapText="1"/>
    </xf>
    <xf numFmtId="3" fontId="43" fillId="0" borderId="56" xfId="90" applyNumberFormat="1" applyFont="1" applyFill="1" applyBorder="1">
      <alignment/>
      <protection/>
    </xf>
    <xf numFmtId="3" fontId="43" fillId="0" borderId="57" xfId="90" applyNumberFormat="1" applyFont="1" applyFill="1" applyBorder="1">
      <alignment/>
      <protection/>
    </xf>
    <xf numFmtId="3" fontId="42" fillId="0" borderId="57" xfId="90" applyNumberFormat="1" applyFont="1" applyFill="1" applyBorder="1">
      <alignment/>
      <protection/>
    </xf>
    <xf numFmtId="3" fontId="42" fillId="0" borderId="58" xfId="90" applyNumberFormat="1" applyFont="1" applyFill="1" applyBorder="1">
      <alignment/>
      <protection/>
    </xf>
    <xf numFmtId="3" fontId="42" fillId="0" borderId="55" xfId="90" applyNumberFormat="1" applyFont="1" applyFill="1" applyBorder="1">
      <alignment/>
      <protection/>
    </xf>
    <xf numFmtId="3" fontId="43" fillId="0" borderId="57" xfId="90" applyNumberFormat="1" applyFont="1" applyFill="1" applyBorder="1" applyAlignment="1">
      <alignment horizontal="left"/>
      <protection/>
    </xf>
    <xf numFmtId="3" fontId="43" fillId="0" borderId="61" xfId="90" applyNumberFormat="1" applyFont="1" applyFill="1" applyBorder="1">
      <alignment/>
      <protection/>
    </xf>
    <xf numFmtId="3" fontId="43" fillId="0" borderId="58" xfId="90" applyNumberFormat="1" applyFont="1" applyFill="1" applyBorder="1" applyAlignment="1">
      <alignment horizontal="left"/>
      <protection/>
    </xf>
    <xf numFmtId="3" fontId="43" fillId="0" borderId="56" xfId="90" applyNumberFormat="1" applyFont="1" applyFill="1" applyBorder="1" applyAlignment="1">
      <alignment horizontal="right"/>
      <protection/>
    </xf>
    <xf numFmtId="3" fontId="42" fillId="0" borderId="55" xfId="90" applyNumberFormat="1" applyFont="1" applyFill="1" applyBorder="1" applyAlignment="1">
      <alignment horizontal="right"/>
      <protection/>
    </xf>
    <xf numFmtId="3" fontId="42" fillId="0" borderId="56" xfId="90" applyNumberFormat="1" applyFont="1" applyFill="1" applyBorder="1" applyAlignment="1">
      <alignment horizontal="right"/>
      <protection/>
    </xf>
    <xf numFmtId="0" fontId="43" fillId="0" borderId="56" xfId="90" applyFont="1" applyFill="1" applyBorder="1" applyAlignment="1">
      <alignment horizontal="right"/>
      <protection/>
    </xf>
    <xf numFmtId="0" fontId="43" fillId="0" borderId="62" xfId="90" applyFont="1" applyFill="1" applyBorder="1" applyAlignment="1">
      <alignment horizontal="right"/>
      <protection/>
    </xf>
    <xf numFmtId="0" fontId="25" fillId="0" borderId="36" xfId="91" applyFont="1" applyFill="1" applyBorder="1" applyAlignment="1">
      <alignment horizontal="center" vertical="center"/>
      <protection/>
    </xf>
    <xf numFmtId="0" fontId="25" fillId="0" borderId="37" xfId="91" applyFont="1" applyFill="1" applyBorder="1" applyAlignment="1">
      <alignment horizontal="center" vertical="center"/>
      <protection/>
    </xf>
    <xf numFmtId="0" fontId="25" fillId="0" borderId="63" xfId="91" applyFont="1" applyFill="1" applyBorder="1" applyAlignment="1">
      <alignment horizontal="center" vertical="center"/>
      <protection/>
    </xf>
    <xf numFmtId="0" fontId="25" fillId="0" borderId="61" xfId="91" applyFont="1" applyFill="1" applyBorder="1" applyAlignment="1">
      <alignment horizontal="center" vertical="center"/>
      <protection/>
    </xf>
    <xf numFmtId="0" fontId="25" fillId="0" borderId="19" xfId="91" applyFont="1" applyFill="1" applyBorder="1" applyAlignment="1">
      <alignment horizontal="center" vertical="center" wrapText="1"/>
      <protection/>
    </xf>
    <xf numFmtId="0" fontId="48" fillId="0" borderId="19" xfId="91" applyFont="1" applyFill="1" applyBorder="1" applyAlignment="1">
      <alignment wrapText="1"/>
      <protection/>
    </xf>
    <xf numFmtId="0" fontId="27" fillId="0" borderId="19" xfId="91" applyFont="1" applyFill="1" applyBorder="1" applyAlignment="1">
      <alignment wrapText="1"/>
      <protection/>
    </xf>
    <xf numFmtId="0" fontId="25" fillId="0" borderId="19" xfId="91" applyFont="1" applyFill="1" applyBorder="1" applyAlignment="1">
      <alignment wrapText="1"/>
      <protection/>
    </xf>
    <xf numFmtId="0" fontId="25" fillId="0" borderId="31" xfId="91" applyFont="1" applyFill="1" applyBorder="1" applyAlignment="1">
      <alignment wrapText="1"/>
      <protection/>
    </xf>
    <xf numFmtId="3" fontId="25" fillId="0" borderId="31" xfId="91" applyNumberFormat="1" applyFont="1" applyFill="1" applyBorder="1" applyAlignment="1">
      <alignment wrapText="1"/>
      <protection/>
    </xf>
    <xf numFmtId="3" fontId="25" fillId="0" borderId="31" xfId="91" applyNumberFormat="1" applyFont="1" applyFill="1" applyBorder="1" applyAlignment="1">
      <alignment horizontal="right" wrapText="1"/>
      <protection/>
    </xf>
    <xf numFmtId="0" fontId="25" fillId="0" borderId="25" xfId="91" applyFont="1" applyFill="1" applyBorder="1" applyAlignment="1">
      <alignment wrapText="1"/>
      <protection/>
    </xf>
    <xf numFmtId="0" fontId="25" fillId="0" borderId="26" xfId="91" applyFont="1" applyFill="1" applyBorder="1" applyAlignment="1">
      <alignment wrapText="1"/>
      <protection/>
    </xf>
    <xf numFmtId="3" fontId="25" fillId="0" borderId="26" xfId="91" applyNumberFormat="1" applyFont="1" applyFill="1" applyBorder="1" applyAlignment="1">
      <alignment horizontal="right" wrapText="1"/>
      <protection/>
    </xf>
    <xf numFmtId="3" fontId="25" fillId="0" borderId="55" xfId="91" applyNumberFormat="1" applyFont="1" applyFill="1" applyBorder="1" applyAlignment="1">
      <alignment horizontal="right" wrapText="1"/>
      <protection/>
    </xf>
    <xf numFmtId="0" fontId="25" fillId="0" borderId="29" xfId="91" applyFont="1" applyFill="1" applyBorder="1" applyAlignment="1">
      <alignment horizontal="center" wrapText="1"/>
      <protection/>
    </xf>
    <xf numFmtId="0" fontId="25" fillId="0" borderId="57" xfId="91" applyFont="1" applyFill="1" applyBorder="1" applyAlignment="1">
      <alignment horizontal="center" vertical="center" wrapText="1"/>
      <protection/>
    </xf>
    <xf numFmtId="0" fontId="48" fillId="0" borderId="29" xfId="91" applyFont="1" applyFill="1" applyBorder="1" applyAlignment="1">
      <alignment wrapText="1"/>
      <protection/>
    </xf>
    <xf numFmtId="0" fontId="48" fillId="0" borderId="57" xfId="91" applyFont="1" applyFill="1" applyBorder="1" applyAlignment="1">
      <alignment wrapText="1"/>
      <protection/>
    </xf>
    <xf numFmtId="49" fontId="27" fillId="0" borderId="29" xfId="91" applyNumberFormat="1" applyFont="1" applyFill="1" applyBorder="1" applyAlignment="1">
      <alignment horizontal="left" wrapText="1"/>
      <protection/>
    </xf>
    <xf numFmtId="0" fontId="27" fillId="0" borderId="57" xfId="91" applyFont="1" applyFill="1" applyBorder="1" applyAlignment="1">
      <alignment wrapText="1"/>
      <protection/>
    </xf>
    <xf numFmtId="49" fontId="27" fillId="0" borderId="29" xfId="91" applyNumberFormat="1" applyFont="1" applyFill="1" applyBorder="1" applyAlignment="1">
      <alignment wrapText="1"/>
      <protection/>
    </xf>
    <xf numFmtId="3" fontId="27" fillId="0" borderId="57" xfId="91" applyNumberFormat="1" applyFont="1" applyFill="1" applyBorder="1" applyAlignment="1">
      <alignment horizontal="right" wrapText="1"/>
      <protection/>
    </xf>
    <xf numFmtId="49" fontId="27" fillId="0" borderId="29" xfId="91" applyNumberFormat="1" applyFont="1" applyFill="1" applyBorder="1">
      <alignment/>
      <protection/>
    </xf>
    <xf numFmtId="3" fontId="25" fillId="0" borderId="57" xfId="91" applyNumberFormat="1" applyFont="1" applyFill="1" applyBorder="1" applyAlignment="1">
      <alignment horizontal="right" wrapText="1"/>
      <protection/>
    </xf>
    <xf numFmtId="49" fontId="27" fillId="0" borderId="30" xfId="91" applyNumberFormat="1" applyFont="1" applyFill="1" applyBorder="1">
      <alignment/>
      <protection/>
    </xf>
    <xf numFmtId="3" fontId="25" fillId="0" borderId="58" xfId="91" applyNumberFormat="1" applyFont="1" applyFill="1" applyBorder="1" applyAlignment="1">
      <alignment horizontal="right" wrapText="1"/>
      <protection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7. sz. m.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zoomScale="40" zoomScaleNormal="40" workbookViewId="0" topLeftCell="A1">
      <selection activeCell="C15" sqref="C15"/>
    </sheetView>
  </sheetViews>
  <sheetFormatPr defaultColWidth="9.140625" defaultRowHeight="15"/>
  <cols>
    <col min="1" max="1" width="89.7109375" style="40" customWidth="1"/>
    <col min="2" max="2" width="11.421875" style="40" customWidth="1"/>
    <col min="3" max="3" width="44.00390625" style="40" customWidth="1"/>
    <col min="4" max="4" width="48.140625" style="40" customWidth="1"/>
    <col min="5" max="5" width="47.8515625" style="40" customWidth="1"/>
    <col min="6" max="6" width="50.28125" style="40" customWidth="1"/>
    <col min="7" max="7" width="32.421875" style="40" customWidth="1"/>
    <col min="8" max="8" width="47.7109375" style="40" customWidth="1"/>
    <col min="9" max="9" width="11.140625" style="40" customWidth="1"/>
    <col min="10" max="11" width="10.140625" style="40" customWidth="1"/>
    <col min="12" max="12" width="8.57421875" style="40" customWidth="1"/>
    <col min="13" max="15" width="30.421875" style="40" customWidth="1"/>
    <col min="16" max="16384" width="9.140625" style="40" customWidth="1"/>
  </cols>
  <sheetData>
    <row r="1" ht="33" customHeight="1" thickBot="1"/>
    <row r="2" spans="1:15" s="43" customFormat="1" ht="60.75" customHeight="1" thickBot="1">
      <c r="A2" s="278" t="s">
        <v>253</v>
      </c>
      <c r="B2" s="279"/>
      <c r="C2" s="279"/>
      <c r="D2" s="279"/>
      <c r="E2" s="279"/>
      <c r="F2" s="279"/>
      <c r="G2" s="279"/>
      <c r="H2" s="280"/>
      <c r="I2" s="41"/>
      <c r="J2" s="42"/>
      <c r="K2" s="42"/>
      <c r="L2" s="42"/>
      <c r="M2" s="42"/>
      <c r="N2" s="42"/>
      <c r="O2" s="42"/>
    </row>
    <row r="3" spans="1:15" s="43" customFormat="1" ht="31.5" thickBot="1">
      <c r="A3" s="281" t="s">
        <v>180</v>
      </c>
      <c r="B3" s="282"/>
      <c r="C3" s="283" t="s">
        <v>254</v>
      </c>
      <c r="D3" s="283"/>
      <c r="E3" s="283"/>
      <c r="F3" s="283"/>
      <c r="G3" s="283"/>
      <c r="H3" s="284"/>
      <c r="I3" s="42"/>
      <c r="J3" s="44"/>
      <c r="K3" s="45"/>
      <c r="L3" s="44"/>
      <c r="M3" s="46"/>
      <c r="N3" s="44"/>
      <c r="O3" s="44"/>
    </row>
    <row r="4" spans="1:14" s="43" customFormat="1" ht="120.75" customHeight="1" thickBot="1">
      <c r="A4" s="47" t="s">
        <v>10</v>
      </c>
      <c r="B4" s="48" t="s">
        <v>11</v>
      </c>
      <c r="C4" s="48" t="s">
        <v>241</v>
      </c>
      <c r="D4" s="48" t="s">
        <v>336</v>
      </c>
      <c r="E4" s="48" t="s">
        <v>242</v>
      </c>
      <c r="F4" s="48" t="s">
        <v>338</v>
      </c>
      <c r="G4" s="48" t="s">
        <v>243</v>
      </c>
      <c r="H4" s="285" t="s">
        <v>337</v>
      </c>
      <c r="I4" s="44"/>
      <c r="J4" s="44"/>
      <c r="K4" s="44"/>
      <c r="L4" s="46"/>
      <c r="M4" s="44"/>
      <c r="N4" s="44"/>
    </row>
    <row r="5" spans="1:14" s="43" customFormat="1" ht="61.5">
      <c r="A5" s="49" t="s">
        <v>12</v>
      </c>
      <c r="B5" s="50"/>
      <c r="C5" s="51">
        <f>SUM(C6:C7)</f>
        <v>7043</v>
      </c>
      <c r="D5" s="51">
        <v>8990</v>
      </c>
      <c r="E5" s="51">
        <f>SUM(E6:E7)</f>
        <v>7043</v>
      </c>
      <c r="F5" s="51">
        <v>8990</v>
      </c>
      <c r="G5" s="52"/>
      <c r="H5" s="286"/>
      <c r="I5" s="44"/>
      <c r="J5" s="44"/>
      <c r="K5" s="44"/>
      <c r="L5" s="46"/>
      <c r="M5" s="44"/>
      <c r="N5" s="44"/>
    </row>
    <row r="6" spans="1:14" s="43" customFormat="1" ht="92.25">
      <c r="A6" s="53" t="s">
        <v>13</v>
      </c>
      <c r="B6" s="54"/>
      <c r="C6" s="55">
        <v>3043</v>
      </c>
      <c r="D6" s="287">
        <v>8990</v>
      </c>
      <c r="E6" s="55">
        <v>3043</v>
      </c>
      <c r="F6" s="287">
        <v>8990</v>
      </c>
      <c r="G6" s="56"/>
      <c r="H6" s="288"/>
      <c r="I6" s="44"/>
      <c r="J6" s="44"/>
      <c r="K6" s="44"/>
      <c r="L6" s="46"/>
      <c r="M6" s="44"/>
      <c r="N6" s="44"/>
    </row>
    <row r="7" spans="1:14" s="43" customFormat="1" ht="30.75">
      <c r="A7" s="53" t="s">
        <v>14</v>
      </c>
      <c r="B7" s="54"/>
      <c r="C7" s="55">
        <v>4000</v>
      </c>
      <c r="D7" s="289"/>
      <c r="E7" s="55">
        <v>4000</v>
      </c>
      <c r="F7" s="289"/>
      <c r="G7" s="56"/>
      <c r="H7" s="288"/>
      <c r="I7" s="44"/>
      <c r="J7" s="44"/>
      <c r="K7" s="44"/>
      <c r="L7" s="46"/>
      <c r="M7" s="44"/>
      <c r="N7" s="44"/>
    </row>
    <row r="8" spans="1:14" s="43" customFormat="1" ht="61.5">
      <c r="A8" s="57" t="s">
        <v>15</v>
      </c>
      <c r="B8" s="58"/>
      <c r="C8" s="59">
        <f>SUM(C9:C12)</f>
        <v>9062</v>
      </c>
      <c r="D8" s="59">
        <v>7496</v>
      </c>
      <c r="E8" s="59">
        <f>SUM(E9:E12)</f>
        <v>9062</v>
      </c>
      <c r="F8" s="59">
        <v>7496</v>
      </c>
      <c r="G8" s="60"/>
      <c r="H8" s="290"/>
      <c r="I8" s="44"/>
      <c r="J8" s="44"/>
      <c r="K8" s="44"/>
      <c r="L8" s="46"/>
      <c r="M8" s="44"/>
      <c r="N8" s="44"/>
    </row>
    <row r="9" spans="1:14" s="43" customFormat="1" ht="61.5" customHeight="1">
      <c r="A9" s="61" t="s">
        <v>16</v>
      </c>
      <c r="B9" s="58"/>
      <c r="C9" s="55">
        <v>2500</v>
      </c>
      <c r="D9" s="287">
        <v>3100</v>
      </c>
      <c r="E9" s="55">
        <v>2500</v>
      </c>
      <c r="F9" s="287">
        <v>3100</v>
      </c>
      <c r="G9" s="60"/>
      <c r="H9" s="290"/>
      <c r="I9" s="44"/>
      <c r="J9" s="44"/>
      <c r="K9" s="44"/>
      <c r="L9" s="46"/>
      <c r="M9" s="44"/>
      <c r="N9" s="44"/>
    </row>
    <row r="10" spans="1:14" s="43" customFormat="1" ht="61.5">
      <c r="A10" s="61" t="s">
        <v>17</v>
      </c>
      <c r="B10" s="58"/>
      <c r="C10" s="55">
        <v>600</v>
      </c>
      <c r="D10" s="289"/>
      <c r="E10" s="55">
        <v>600</v>
      </c>
      <c r="F10" s="289"/>
      <c r="G10" s="60"/>
      <c r="H10" s="290"/>
      <c r="I10" s="44"/>
      <c r="J10" s="44"/>
      <c r="K10" s="44"/>
      <c r="L10" s="46"/>
      <c r="M10" s="44"/>
      <c r="N10" s="44"/>
    </row>
    <row r="11" spans="1:14" s="43" customFormat="1" ht="61.5">
      <c r="A11" s="62" t="s">
        <v>203</v>
      </c>
      <c r="B11" s="58"/>
      <c r="C11" s="55">
        <v>4015</v>
      </c>
      <c r="D11" s="55">
        <v>4396</v>
      </c>
      <c r="E11" s="55">
        <v>4015</v>
      </c>
      <c r="F11" s="55">
        <v>4396</v>
      </c>
      <c r="G11" s="60"/>
      <c r="H11" s="290"/>
      <c r="I11" s="44"/>
      <c r="J11" s="44"/>
      <c r="K11" s="44"/>
      <c r="L11" s="46"/>
      <c r="M11" s="44"/>
      <c r="N11" s="44"/>
    </row>
    <row r="12" spans="1:14" s="43" customFormat="1" ht="30.75">
      <c r="A12" s="61" t="s">
        <v>18</v>
      </c>
      <c r="B12" s="58"/>
      <c r="C12" s="55">
        <v>1947</v>
      </c>
      <c r="D12" s="55"/>
      <c r="E12" s="55">
        <v>1947</v>
      </c>
      <c r="F12" s="55"/>
      <c r="G12" s="60"/>
      <c r="H12" s="290"/>
      <c r="I12" s="44"/>
      <c r="J12" s="44"/>
      <c r="K12" s="44"/>
      <c r="L12" s="46"/>
      <c r="M12" s="44"/>
      <c r="N12" s="44"/>
    </row>
    <row r="13" spans="1:14" s="43" customFormat="1" ht="61.5">
      <c r="A13" s="63" t="s">
        <v>19</v>
      </c>
      <c r="B13" s="58"/>
      <c r="C13" s="59">
        <v>663</v>
      </c>
      <c r="D13" s="59">
        <v>663</v>
      </c>
      <c r="E13" s="59">
        <v>663</v>
      </c>
      <c r="F13" s="59">
        <v>663</v>
      </c>
      <c r="G13" s="64"/>
      <c r="H13" s="291"/>
      <c r="I13" s="44"/>
      <c r="J13" s="45"/>
      <c r="K13" s="44"/>
      <c r="L13" s="46"/>
      <c r="M13" s="44"/>
      <c r="N13" s="44"/>
    </row>
    <row r="14" spans="1:14" s="43" customFormat="1" ht="61.5">
      <c r="A14" s="63" t="s">
        <v>20</v>
      </c>
      <c r="B14" s="58"/>
      <c r="C14" s="65">
        <v>26</v>
      </c>
      <c r="D14" s="65">
        <v>243</v>
      </c>
      <c r="E14" s="65">
        <v>26</v>
      </c>
      <c r="F14" s="65">
        <v>243</v>
      </c>
      <c r="G14" s="65"/>
      <c r="H14" s="292"/>
      <c r="I14" s="66"/>
      <c r="J14" s="66"/>
      <c r="K14" s="66"/>
      <c r="L14" s="66"/>
      <c r="M14" s="66"/>
      <c r="N14" s="66"/>
    </row>
    <row r="15" spans="1:14" s="43" customFormat="1" ht="30.75">
      <c r="A15" s="63" t="s">
        <v>202</v>
      </c>
      <c r="B15" s="58"/>
      <c r="C15" s="65">
        <f>SUM(C16:C16)</f>
        <v>232</v>
      </c>
      <c r="D15" s="65">
        <v>141</v>
      </c>
      <c r="E15" s="65">
        <f>SUM(E16:E16)</f>
        <v>232</v>
      </c>
      <c r="F15" s="65">
        <v>141</v>
      </c>
      <c r="G15" s="65"/>
      <c r="H15" s="292"/>
      <c r="I15" s="66"/>
      <c r="J15" s="66"/>
      <c r="K15" s="66"/>
      <c r="L15" s="66"/>
      <c r="M15" s="66"/>
      <c r="N15" s="66"/>
    </row>
    <row r="16" spans="1:14" s="43" customFormat="1" ht="62.25" thickBot="1">
      <c r="A16" s="67" t="s">
        <v>204</v>
      </c>
      <c r="B16" s="68"/>
      <c r="C16" s="69">
        <v>232</v>
      </c>
      <c r="D16" s="69"/>
      <c r="E16" s="69">
        <v>232</v>
      </c>
      <c r="F16" s="69"/>
      <c r="G16" s="70"/>
      <c r="H16" s="293"/>
      <c r="I16" s="66"/>
      <c r="J16" s="66"/>
      <c r="K16" s="66"/>
      <c r="L16" s="66"/>
      <c r="M16" s="66"/>
      <c r="N16" s="66"/>
    </row>
    <row r="17" spans="1:14" s="43" customFormat="1" ht="30.75">
      <c r="A17" s="71" t="s">
        <v>112</v>
      </c>
      <c r="B17" s="72"/>
      <c r="C17" s="73">
        <f>C5+C8+C13+C14+C15</f>
        <v>17026</v>
      </c>
      <c r="D17" s="73">
        <v>17533</v>
      </c>
      <c r="E17" s="73">
        <f>E5+E8+E13+E14+E15</f>
        <v>17026</v>
      </c>
      <c r="F17" s="73">
        <v>17533</v>
      </c>
      <c r="G17" s="74"/>
      <c r="H17" s="294"/>
      <c r="I17" s="66"/>
      <c r="J17" s="66"/>
      <c r="K17" s="66"/>
      <c r="L17" s="66"/>
      <c r="M17" s="66"/>
      <c r="N17" s="66"/>
    </row>
    <row r="18" spans="1:14" s="43" customFormat="1" ht="30.75">
      <c r="A18" s="75" t="s">
        <v>246</v>
      </c>
      <c r="B18" s="76"/>
      <c r="C18" s="77"/>
      <c r="D18" s="65">
        <v>220</v>
      </c>
      <c r="E18" s="77"/>
      <c r="F18" s="65">
        <v>220</v>
      </c>
      <c r="G18" s="78"/>
      <c r="H18" s="295"/>
      <c r="I18" s="66"/>
      <c r="J18" s="66"/>
      <c r="K18" s="66"/>
      <c r="L18" s="66"/>
      <c r="M18" s="66"/>
      <c r="N18" s="66"/>
    </row>
    <row r="19" spans="1:14" s="43" customFormat="1" ht="93" thickBot="1">
      <c r="A19" s="79" t="s">
        <v>21</v>
      </c>
      <c r="B19" s="80"/>
      <c r="C19" s="81">
        <v>2697</v>
      </c>
      <c r="D19" s="81">
        <v>2697</v>
      </c>
      <c r="E19" s="81">
        <v>2697</v>
      </c>
      <c r="F19" s="81">
        <v>2697</v>
      </c>
      <c r="G19" s="81"/>
      <c r="H19" s="296"/>
      <c r="I19" s="66"/>
      <c r="J19" s="66"/>
      <c r="K19" s="66"/>
      <c r="L19" s="66"/>
      <c r="M19" s="66"/>
      <c r="N19" s="66"/>
    </row>
    <row r="20" spans="1:14" s="43" customFormat="1" ht="62.25" thickBot="1">
      <c r="A20" s="82" t="s">
        <v>113</v>
      </c>
      <c r="B20" s="48" t="s">
        <v>22</v>
      </c>
      <c r="C20" s="83">
        <f>SUM(C17:C19)</f>
        <v>19723</v>
      </c>
      <c r="D20" s="83">
        <v>20450</v>
      </c>
      <c r="E20" s="83">
        <f>SUM(E17:E19)</f>
        <v>19723</v>
      </c>
      <c r="F20" s="83">
        <v>20450</v>
      </c>
      <c r="G20" s="84"/>
      <c r="H20" s="297"/>
      <c r="I20" s="66"/>
      <c r="J20" s="66"/>
      <c r="K20" s="66"/>
      <c r="L20" s="66"/>
      <c r="M20" s="66"/>
      <c r="N20" s="66"/>
    </row>
    <row r="21" spans="1:14" s="43" customFormat="1" ht="93" thickBot="1">
      <c r="A21" s="49" t="s">
        <v>244</v>
      </c>
      <c r="B21" s="85"/>
      <c r="C21" s="86"/>
      <c r="D21" s="87">
        <v>25000</v>
      </c>
      <c r="E21" s="86"/>
      <c r="F21" s="86"/>
      <c r="G21" s="87"/>
      <c r="H21" s="298">
        <v>25000</v>
      </c>
      <c r="I21" s="66"/>
      <c r="J21" s="66"/>
      <c r="K21" s="66"/>
      <c r="L21" s="66"/>
      <c r="M21" s="66"/>
      <c r="N21" s="66"/>
    </row>
    <row r="22" spans="1:14" s="43" customFormat="1" ht="62.25" thickBot="1">
      <c r="A22" s="82" t="s">
        <v>229</v>
      </c>
      <c r="B22" s="48" t="s">
        <v>228</v>
      </c>
      <c r="C22" s="83"/>
      <c r="D22" s="83">
        <v>25000</v>
      </c>
      <c r="E22" s="83"/>
      <c r="F22" s="83"/>
      <c r="G22" s="84"/>
      <c r="H22" s="299">
        <v>25000</v>
      </c>
      <c r="I22" s="66"/>
      <c r="J22" s="66"/>
      <c r="K22" s="66"/>
      <c r="L22" s="66"/>
      <c r="M22" s="66"/>
      <c r="N22" s="66"/>
    </row>
    <row r="23" spans="1:14" s="43" customFormat="1" ht="30.75">
      <c r="A23" s="88" t="s">
        <v>24</v>
      </c>
      <c r="B23" s="89"/>
      <c r="C23" s="90">
        <v>270</v>
      </c>
      <c r="D23" s="90">
        <v>270</v>
      </c>
      <c r="E23" s="90">
        <v>270</v>
      </c>
      <c r="F23" s="90">
        <v>270</v>
      </c>
      <c r="G23" s="91"/>
      <c r="H23" s="300"/>
      <c r="I23" s="92"/>
      <c r="J23" s="92"/>
      <c r="K23" s="92"/>
      <c r="L23" s="66"/>
      <c r="M23" s="66"/>
      <c r="N23" s="66"/>
    </row>
    <row r="24" spans="1:14" s="43" customFormat="1" ht="30.75">
      <c r="A24" s="93" t="s">
        <v>23</v>
      </c>
      <c r="B24" s="94"/>
      <c r="C24" s="95">
        <f>C23</f>
        <v>270</v>
      </c>
      <c r="D24" s="95">
        <v>270</v>
      </c>
      <c r="E24" s="95">
        <f>E23</f>
        <v>270</v>
      </c>
      <c r="F24" s="95">
        <v>270</v>
      </c>
      <c r="G24" s="95"/>
      <c r="H24" s="301"/>
      <c r="I24" s="92"/>
      <c r="J24" s="92"/>
      <c r="K24" s="92"/>
      <c r="L24" s="66"/>
      <c r="M24" s="66"/>
      <c r="N24" s="66"/>
    </row>
    <row r="25" spans="1:14" s="43" customFormat="1" ht="30.75">
      <c r="A25" s="61" t="s">
        <v>205</v>
      </c>
      <c r="B25" s="94"/>
      <c r="C25" s="55">
        <v>1560</v>
      </c>
      <c r="D25" s="55">
        <v>1060</v>
      </c>
      <c r="E25" s="55">
        <v>1560</v>
      </c>
      <c r="F25" s="55">
        <v>1060</v>
      </c>
      <c r="G25" s="95"/>
      <c r="H25" s="301"/>
      <c r="I25" s="92"/>
      <c r="J25" s="92"/>
      <c r="K25" s="92"/>
      <c r="L25" s="66"/>
      <c r="M25" s="66"/>
      <c r="N25" s="66"/>
    </row>
    <row r="26" spans="1:14" s="43" customFormat="1" ht="30.75">
      <c r="A26" s="93" t="s">
        <v>206</v>
      </c>
      <c r="B26" s="94"/>
      <c r="C26" s="95">
        <f>C25</f>
        <v>1560</v>
      </c>
      <c r="D26" s="95">
        <v>1060</v>
      </c>
      <c r="E26" s="95">
        <f>E25</f>
        <v>1560</v>
      </c>
      <c r="F26" s="95">
        <v>1060</v>
      </c>
      <c r="G26" s="95"/>
      <c r="H26" s="301"/>
      <c r="I26" s="92"/>
      <c r="J26" s="92"/>
      <c r="K26" s="92"/>
      <c r="L26" s="66"/>
      <c r="M26" s="66"/>
      <c r="N26" s="66"/>
    </row>
    <row r="27" spans="1:14" s="43" customFormat="1" ht="30.75">
      <c r="A27" s="63" t="s">
        <v>25</v>
      </c>
      <c r="B27" s="58"/>
      <c r="C27" s="55">
        <v>1000</v>
      </c>
      <c r="D27" s="55">
        <v>1300</v>
      </c>
      <c r="E27" s="55">
        <v>1000</v>
      </c>
      <c r="F27" s="55">
        <v>1300</v>
      </c>
      <c r="G27" s="65"/>
      <c r="H27" s="292"/>
      <c r="I27" s="92"/>
      <c r="J27" s="92"/>
      <c r="K27" s="92"/>
      <c r="L27" s="66"/>
      <c r="M27" s="66"/>
      <c r="N27" s="66"/>
    </row>
    <row r="28" spans="1:14" s="43" customFormat="1" ht="61.5">
      <c r="A28" s="96" t="s">
        <v>26</v>
      </c>
      <c r="B28" s="97"/>
      <c r="C28" s="98">
        <v>20</v>
      </c>
      <c r="D28" s="98">
        <v>10</v>
      </c>
      <c r="E28" s="98">
        <v>20</v>
      </c>
      <c r="F28" s="98">
        <v>10</v>
      </c>
      <c r="G28" s="99"/>
      <c r="H28" s="302"/>
      <c r="I28" s="66"/>
      <c r="J28" s="66"/>
      <c r="K28" s="66"/>
      <c r="L28" s="66"/>
      <c r="M28" s="66"/>
      <c r="N28" s="66"/>
    </row>
    <row r="29" spans="1:14" s="43" customFormat="1" ht="30.75">
      <c r="A29" s="100" t="s">
        <v>114</v>
      </c>
      <c r="B29" s="101"/>
      <c r="C29" s="95">
        <f>C27+C28</f>
        <v>1020</v>
      </c>
      <c r="D29" s="95">
        <v>1310</v>
      </c>
      <c r="E29" s="95">
        <f>E27+E28</f>
        <v>1020</v>
      </c>
      <c r="F29" s="95">
        <v>1310</v>
      </c>
      <c r="G29" s="65"/>
      <c r="H29" s="292"/>
      <c r="I29" s="66"/>
      <c r="J29" s="66"/>
      <c r="K29" s="66"/>
      <c r="L29" s="66"/>
      <c r="M29" s="66"/>
      <c r="N29" s="66"/>
    </row>
    <row r="30" spans="1:14" s="43" customFormat="1" ht="30.75">
      <c r="A30" s="102" t="s">
        <v>28</v>
      </c>
      <c r="B30" s="103"/>
      <c r="C30" s="55">
        <v>15</v>
      </c>
      <c r="D30" s="55"/>
      <c r="E30" s="55">
        <v>15</v>
      </c>
      <c r="F30" s="55"/>
      <c r="G30" s="65"/>
      <c r="H30" s="292"/>
      <c r="I30" s="66"/>
      <c r="J30" s="66"/>
      <c r="K30" s="66"/>
      <c r="L30" s="66"/>
      <c r="M30" s="66"/>
      <c r="N30" s="66"/>
    </row>
    <row r="31" spans="1:14" s="43" customFormat="1" ht="30.75">
      <c r="A31" s="102" t="s">
        <v>29</v>
      </c>
      <c r="B31" s="103"/>
      <c r="C31" s="55">
        <v>55</v>
      </c>
      <c r="D31" s="55">
        <v>95</v>
      </c>
      <c r="E31" s="55">
        <v>55</v>
      </c>
      <c r="F31" s="55">
        <v>95</v>
      </c>
      <c r="G31" s="65"/>
      <c r="H31" s="292"/>
      <c r="I31" s="66"/>
      <c r="J31" s="66"/>
      <c r="K31" s="66"/>
      <c r="L31" s="66"/>
      <c r="M31" s="66"/>
      <c r="N31" s="66"/>
    </row>
    <row r="32" spans="1:14" s="43" customFormat="1" ht="30.75">
      <c r="A32" s="102" t="s">
        <v>30</v>
      </c>
      <c r="B32" s="103"/>
      <c r="C32" s="55">
        <v>55</v>
      </c>
      <c r="D32" s="55">
        <v>25</v>
      </c>
      <c r="E32" s="55">
        <v>55</v>
      </c>
      <c r="F32" s="55">
        <v>25</v>
      </c>
      <c r="G32" s="65"/>
      <c r="H32" s="292"/>
      <c r="I32" s="66"/>
      <c r="J32" s="66"/>
      <c r="K32" s="66"/>
      <c r="L32" s="66"/>
      <c r="M32" s="66"/>
      <c r="N32" s="66"/>
    </row>
    <row r="33" spans="1:14" s="43" customFormat="1" ht="31.5" thickBot="1">
      <c r="A33" s="104" t="s">
        <v>27</v>
      </c>
      <c r="B33" s="105"/>
      <c r="C33" s="106">
        <f>SUM(C30:C32)</f>
        <v>125</v>
      </c>
      <c r="D33" s="106">
        <v>120</v>
      </c>
      <c r="E33" s="106">
        <f>SUM(E30:E32)</f>
        <v>125</v>
      </c>
      <c r="F33" s="106">
        <v>120</v>
      </c>
      <c r="G33" s="106"/>
      <c r="H33" s="303"/>
      <c r="I33" s="66"/>
      <c r="J33" s="66"/>
      <c r="K33" s="66"/>
      <c r="L33" s="66"/>
      <c r="M33" s="66"/>
      <c r="N33" s="66"/>
    </row>
    <row r="34" spans="1:14" s="43" customFormat="1" ht="31.5" thickBot="1">
      <c r="A34" s="82" t="s">
        <v>115</v>
      </c>
      <c r="B34" s="48" t="s">
        <v>31</v>
      </c>
      <c r="C34" s="83">
        <f>C24+C26+C29+C33</f>
        <v>2975</v>
      </c>
      <c r="D34" s="83">
        <v>2760</v>
      </c>
      <c r="E34" s="83">
        <f>E24+E26+E29+E33</f>
        <v>2975</v>
      </c>
      <c r="F34" s="83">
        <v>2760</v>
      </c>
      <c r="G34" s="84"/>
      <c r="H34" s="297"/>
      <c r="I34" s="66"/>
      <c r="J34" s="66"/>
      <c r="K34" s="66"/>
      <c r="L34" s="66"/>
      <c r="M34" s="66"/>
      <c r="N34" s="66"/>
    </row>
    <row r="35" spans="1:14" s="43" customFormat="1" ht="61.5">
      <c r="A35" s="49" t="s">
        <v>210</v>
      </c>
      <c r="B35" s="50"/>
      <c r="C35" s="87">
        <v>96</v>
      </c>
      <c r="D35" s="87"/>
      <c r="E35" s="87">
        <v>96</v>
      </c>
      <c r="F35" s="87"/>
      <c r="G35" s="87"/>
      <c r="H35" s="298"/>
      <c r="I35" s="66"/>
      <c r="J35" s="66"/>
      <c r="K35" s="66"/>
      <c r="L35" s="66"/>
      <c r="M35" s="66"/>
      <c r="N35" s="66"/>
    </row>
    <row r="36" spans="1:14" s="43" customFormat="1" ht="61.5">
      <c r="A36" s="63" t="s">
        <v>209</v>
      </c>
      <c r="B36" s="58"/>
      <c r="C36" s="65">
        <v>375</v>
      </c>
      <c r="D36" s="65">
        <v>450</v>
      </c>
      <c r="E36" s="65">
        <v>375</v>
      </c>
      <c r="F36" s="65">
        <v>450</v>
      </c>
      <c r="G36" s="65"/>
      <c r="H36" s="292"/>
      <c r="I36" s="66"/>
      <c r="J36" s="66"/>
      <c r="K36" s="66"/>
      <c r="L36" s="66"/>
      <c r="M36" s="66"/>
      <c r="N36" s="66"/>
    </row>
    <row r="37" spans="1:14" s="43" customFormat="1" ht="30.75">
      <c r="A37" s="63" t="s">
        <v>33</v>
      </c>
      <c r="B37" s="58"/>
      <c r="C37" s="65">
        <v>550</v>
      </c>
      <c r="D37" s="65">
        <v>1450</v>
      </c>
      <c r="E37" s="65">
        <v>550</v>
      </c>
      <c r="F37" s="65">
        <v>1450</v>
      </c>
      <c r="G37" s="65"/>
      <c r="H37" s="292"/>
      <c r="I37" s="66"/>
      <c r="J37" s="66"/>
      <c r="K37" s="66"/>
      <c r="L37" s="66"/>
      <c r="M37" s="66"/>
      <c r="N37" s="66"/>
    </row>
    <row r="38" spans="1:14" s="43" customFormat="1" ht="31.5" thickBot="1">
      <c r="A38" s="67" t="s">
        <v>32</v>
      </c>
      <c r="B38" s="68"/>
      <c r="C38" s="70">
        <v>4</v>
      </c>
      <c r="D38" s="70">
        <v>2</v>
      </c>
      <c r="E38" s="70">
        <v>4</v>
      </c>
      <c r="F38" s="70">
        <v>2</v>
      </c>
      <c r="G38" s="70"/>
      <c r="H38" s="293"/>
      <c r="I38" s="66"/>
      <c r="J38" s="66"/>
      <c r="K38" s="66"/>
      <c r="L38" s="66"/>
      <c r="M38" s="66"/>
      <c r="N38" s="66"/>
    </row>
    <row r="39" spans="1:14" s="43" customFormat="1" ht="31.5" thickBot="1">
      <c r="A39" s="82" t="s">
        <v>116</v>
      </c>
      <c r="B39" s="48" t="s">
        <v>34</v>
      </c>
      <c r="C39" s="83">
        <f>SUM(C35:C38)</f>
        <v>1025</v>
      </c>
      <c r="D39" s="83">
        <v>1902</v>
      </c>
      <c r="E39" s="83">
        <f>SUM(E35:E38)</f>
        <v>1025</v>
      </c>
      <c r="F39" s="83">
        <v>1902</v>
      </c>
      <c r="G39" s="84"/>
      <c r="H39" s="297"/>
      <c r="I39" s="66"/>
      <c r="J39" s="66"/>
      <c r="K39" s="66"/>
      <c r="L39" s="66"/>
      <c r="M39" s="66"/>
      <c r="N39" s="66"/>
    </row>
    <row r="40" spans="1:14" s="43" customFormat="1" ht="30.75">
      <c r="A40" s="49" t="s">
        <v>35</v>
      </c>
      <c r="B40" s="107"/>
      <c r="C40" s="87">
        <f>SUM(C42:C43)</f>
        <v>1219</v>
      </c>
      <c r="D40" s="87">
        <f>SUM(D41:D43)</f>
        <v>4780</v>
      </c>
      <c r="E40" s="108"/>
      <c r="F40" s="108"/>
      <c r="G40" s="87">
        <f>SUM(G42:G43)</f>
        <v>1219</v>
      </c>
      <c r="H40" s="298">
        <v>4780</v>
      </c>
      <c r="I40" s="66"/>
      <c r="J40" s="66"/>
      <c r="K40" s="66"/>
      <c r="L40" s="66"/>
      <c r="M40" s="66"/>
      <c r="N40" s="66"/>
    </row>
    <row r="41" spans="1:14" s="43" customFormat="1" ht="66" customHeight="1">
      <c r="A41" s="109" t="s">
        <v>252</v>
      </c>
      <c r="B41" s="107"/>
      <c r="C41" s="87"/>
      <c r="D41" s="116">
        <v>3551</v>
      </c>
      <c r="E41" s="108"/>
      <c r="F41" s="108"/>
      <c r="G41" s="87"/>
      <c r="H41" s="298">
        <v>3551</v>
      </c>
      <c r="I41" s="66"/>
      <c r="J41" s="66"/>
      <c r="K41" s="66"/>
      <c r="L41" s="66"/>
      <c r="M41" s="66"/>
      <c r="N41" s="66"/>
    </row>
    <row r="42" spans="1:14" s="43" customFormat="1" ht="61.5">
      <c r="A42" s="61" t="s">
        <v>207</v>
      </c>
      <c r="B42" s="58"/>
      <c r="C42" s="110">
        <v>1169</v>
      </c>
      <c r="D42" s="110">
        <v>1169</v>
      </c>
      <c r="E42" s="103"/>
      <c r="F42" s="103"/>
      <c r="G42" s="110">
        <v>1169</v>
      </c>
      <c r="H42" s="304">
        <v>1169</v>
      </c>
      <c r="I42" s="66"/>
      <c r="J42" s="66"/>
      <c r="K42" s="66"/>
      <c r="L42" s="66"/>
      <c r="M42" s="66"/>
      <c r="N42" s="66"/>
    </row>
    <row r="43" spans="1:14" s="43" customFormat="1" ht="62.25" thickBot="1">
      <c r="A43" s="111" t="s">
        <v>208</v>
      </c>
      <c r="B43" s="68"/>
      <c r="C43" s="112">
        <v>50</v>
      </c>
      <c r="D43" s="112">
        <v>60</v>
      </c>
      <c r="E43" s="113"/>
      <c r="F43" s="113"/>
      <c r="G43" s="112">
        <v>50</v>
      </c>
      <c r="H43" s="305">
        <v>60</v>
      </c>
      <c r="I43" s="66"/>
      <c r="J43" s="66"/>
      <c r="K43" s="66"/>
      <c r="L43" s="66"/>
      <c r="M43" s="66"/>
      <c r="N43" s="66"/>
    </row>
    <row r="44" spans="1:14" s="43" customFormat="1" ht="31.5" thickBot="1">
      <c r="A44" s="82" t="s">
        <v>117</v>
      </c>
      <c r="B44" s="48" t="s">
        <v>36</v>
      </c>
      <c r="C44" s="83">
        <f>SUM(C42:C43)</f>
        <v>1219</v>
      </c>
      <c r="D44" s="83">
        <v>4780</v>
      </c>
      <c r="E44" s="83"/>
      <c r="F44" s="83"/>
      <c r="G44" s="83">
        <f>SUM(G42:G43)</f>
        <v>1219</v>
      </c>
      <c r="H44" s="299">
        <v>4780</v>
      </c>
      <c r="I44" s="66"/>
      <c r="J44" s="66"/>
      <c r="K44" s="66"/>
      <c r="L44" s="66"/>
      <c r="M44" s="66"/>
      <c r="N44" s="66"/>
    </row>
    <row r="45" spans="1:14" s="43" customFormat="1" ht="62.25" thickBot="1">
      <c r="A45" s="82" t="s">
        <v>118</v>
      </c>
      <c r="B45" s="48" t="s">
        <v>37</v>
      </c>
      <c r="C45" s="114">
        <f>C20+C34+C39+C44</f>
        <v>24942</v>
      </c>
      <c r="D45" s="114">
        <f>D20+D22+D34+D39+D44</f>
        <v>54892</v>
      </c>
      <c r="E45" s="114">
        <f>E20+E34+E39</f>
        <v>23723</v>
      </c>
      <c r="F45" s="114">
        <f>F20+F34+F39+F44</f>
        <v>25112</v>
      </c>
      <c r="G45" s="83">
        <f>G44</f>
        <v>1219</v>
      </c>
      <c r="H45" s="299">
        <f>H22+H44</f>
        <v>29780</v>
      </c>
      <c r="I45" s="66"/>
      <c r="J45" s="66"/>
      <c r="K45" s="66"/>
      <c r="L45" s="66"/>
      <c r="M45" s="66"/>
      <c r="N45" s="66"/>
    </row>
    <row r="46" spans="1:14" s="43" customFormat="1" ht="61.5">
      <c r="A46" s="49" t="s">
        <v>38</v>
      </c>
      <c r="B46" s="115"/>
      <c r="C46" s="116">
        <v>19148</v>
      </c>
      <c r="D46" s="116">
        <v>19148</v>
      </c>
      <c r="E46" s="116">
        <v>3948</v>
      </c>
      <c r="F46" s="116">
        <v>3948</v>
      </c>
      <c r="G46" s="116">
        <v>15200</v>
      </c>
      <c r="H46" s="306">
        <v>15200</v>
      </c>
      <c r="I46" s="66"/>
      <c r="J46" s="66"/>
      <c r="K46" s="66"/>
      <c r="L46" s="66"/>
      <c r="M46" s="66"/>
      <c r="N46" s="66"/>
    </row>
    <row r="47" spans="1:14" s="43" customFormat="1" ht="30.75">
      <c r="A47" s="93" t="s">
        <v>39</v>
      </c>
      <c r="B47" s="94"/>
      <c r="C47" s="95">
        <f>C46</f>
        <v>19148</v>
      </c>
      <c r="D47" s="95">
        <v>19148</v>
      </c>
      <c r="E47" s="95">
        <v>3948</v>
      </c>
      <c r="F47" s="95">
        <v>3948</v>
      </c>
      <c r="G47" s="95">
        <v>15200</v>
      </c>
      <c r="H47" s="301">
        <v>15200</v>
      </c>
      <c r="I47" s="66"/>
      <c r="J47" s="66"/>
      <c r="K47" s="66"/>
      <c r="L47" s="66"/>
      <c r="M47" s="66"/>
      <c r="N47" s="66"/>
    </row>
    <row r="48" spans="1:14" s="43" customFormat="1" ht="30.75">
      <c r="A48" s="57" t="s">
        <v>212</v>
      </c>
      <c r="B48" s="117"/>
      <c r="C48" s="55">
        <v>7425</v>
      </c>
      <c r="D48" s="55">
        <v>1617</v>
      </c>
      <c r="E48" s="55">
        <v>7425</v>
      </c>
      <c r="F48" s="55">
        <v>1617</v>
      </c>
      <c r="G48" s="95"/>
      <c r="H48" s="301"/>
      <c r="I48" s="66"/>
      <c r="J48" s="66"/>
      <c r="K48" s="66"/>
      <c r="L48" s="66"/>
      <c r="M48" s="66"/>
      <c r="N48" s="66"/>
    </row>
    <row r="49" spans="1:14" s="43" customFormat="1" ht="61.5">
      <c r="A49" s="118" t="s">
        <v>211</v>
      </c>
      <c r="B49" s="119"/>
      <c r="C49" s="106">
        <v>7425</v>
      </c>
      <c r="D49" s="106">
        <v>1617</v>
      </c>
      <c r="E49" s="106">
        <v>7425</v>
      </c>
      <c r="F49" s="106">
        <v>1617</v>
      </c>
      <c r="G49" s="106"/>
      <c r="H49" s="303"/>
      <c r="I49" s="66"/>
      <c r="J49" s="66"/>
      <c r="K49" s="66"/>
      <c r="L49" s="66"/>
      <c r="M49" s="66"/>
      <c r="N49" s="66"/>
    </row>
    <row r="50" spans="1:14" s="43" customFormat="1" ht="62.25" thickBot="1">
      <c r="A50" s="118" t="s">
        <v>230</v>
      </c>
      <c r="B50" s="119"/>
      <c r="C50" s="106"/>
      <c r="D50" s="106">
        <v>7375</v>
      </c>
      <c r="E50" s="106"/>
      <c r="F50" s="106">
        <v>7375</v>
      </c>
      <c r="G50" s="106"/>
      <c r="H50" s="303"/>
      <c r="I50" s="66"/>
      <c r="J50" s="66"/>
      <c r="K50" s="66"/>
      <c r="L50" s="66"/>
      <c r="M50" s="66"/>
      <c r="N50" s="66"/>
    </row>
    <row r="51" spans="1:14" s="43" customFormat="1" ht="31.5" thickBot="1">
      <c r="A51" s="82" t="s">
        <v>119</v>
      </c>
      <c r="B51" s="48" t="s">
        <v>40</v>
      </c>
      <c r="C51" s="83">
        <f>C47+C49</f>
        <v>26573</v>
      </c>
      <c r="D51" s="83">
        <v>28140</v>
      </c>
      <c r="E51" s="83">
        <f>E47+E49</f>
        <v>11373</v>
      </c>
      <c r="F51" s="83">
        <v>12940</v>
      </c>
      <c r="G51" s="83">
        <v>15200</v>
      </c>
      <c r="H51" s="299">
        <v>15200</v>
      </c>
      <c r="I51" s="66"/>
      <c r="J51" s="66"/>
      <c r="K51" s="66"/>
      <c r="L51" s="66"/>
      <c r="M51" s="66"/>
      <c r="N51" s="66"/>
    </row>
    <row r="52" spans="1:12" s="123" customFormat="1" ht="30" customHeight="1" thickBot="1">
      <c r="A52" s="120" t="s">
        <v>41</v>
      </c>
      <c r="B52" s="121"/>
      <c r="C52" s="122">
        <f>C45+C47+C49</f>
        <v>51515</v>
      </c>
      <c r="D52" s="122">
        <f>D45+D51</f>
        <v>83032</v>
      </c>
      <c r="E52" s="122">
        <f>E45+E47+E49</f>
        <v>35096</v>
      </c>
      <c r="F52" s="122">
        <f>F45+F51</f>
        <v>38052</v>
      </c>
      <c r="G52" s="122">
        <f>G45+G47</f>
        <v>16419</v>
      </c>
      <c r="H52" s="307">
        <f>H45+H51</f>
        <v>44980</v>
      </c>
      <c r="J52" s="124"/>
      <c r="K52" s="124"/>
      <c r="L52" s="124"/>
    </row>
    <row r="53" spans="1:13" ht="12.75">
      <c r="A53" s="125"/>
      <c r="B53" s="125"/>
      <c r="C53" s="125"/>
      <c r="D53" s="125"/>
      <c r="E53" s="125"/>
      <c r="F53" s="125"/>
      <c r="G53" s="125"/>
      <c r="H53" s="125"/>
      <c r="K53" s="126"/>
      <c r="L53" s="126"/>
      <c r="M53" s="126"/>
    </row>
    <row r="54" spans="11:13" ht="12.75">
      <c r="K54" s="126"/>
      <c r="L54" s="127"/>
      <c r="M54" s="126"/>
    </row>
    <row r="55" spans="11:13" ht="12.75">
      <c r="K55" s="126"/>
      <c r="L55" s="126"/>
      <c r="M55" s="126"/>
    </row>
    <row r="56" spans="11:13" ht="12.75">
      <c r="K56" s="126"/>
      <c r="L56" s="126"/>
      <c r="M56" s="126"/>
    </row>
    <row r="57" spans="5:13" ht="12.75">
      <c r="E57" s="128"/>
      <c r="F57" s="128"/>
      <c r="K57" s="126"/>
      <c r="L57" s="126"/>
      <c r="M57" s="126"/>
    </row>
    <row r="58" spans="11:13" ht="12.75">
      <c r="K58" s="126"/>
      <c r="L58" s="126"/>
      <c r="M58" s="126"/>
    </row>
    <row r="59" spans="11:13" ht="12.75">
      <c r="K59" s="126"/>
      <c r="L59" s="126"/>
      <c r="M59" s="126"/>
    </row>
    <row r="60" spans="11:13" ht="12.75">
      <c r="K60" s="126"/>
      <c r="L60" s="126"/>
      <c r="M60" s="126"/>
    </row>
    <row r="61" spans="11:13" ht="12.75">
      <c r="K61" s="126"/>
      <c r="L61" s="126"/>
      <c r="M61" s="126"/>
    </row>
  </sheetData>
  <sheetProtection/>
  <mergeCells count="6">
    <mergeCell ref="A2:H2"/>
    <mergeCell ref="C3:H3"/>
    <mergeCell ref="D6:D7"/>
    <mergeCell ref="D9:D10"/>
    <mergeCell ref="F6:F7"/>
    <mergeCell ref="F9:F10"/>
  </mergeCells>
  <printOptions horizontalCentered="1"/>
  <pageMargins left="0.15748031496062992" right="0.15748031496062992" top="0.3937007874015748" bottom="0.15748031496062992" header="0.4724409448818898" footer="0.15748031496062992"/>
  <pageSetup fitToHeight="2" fitToWidth="1" horizontalDpi="600" verticalDpi="600" orientation="landscape" paperSize="9" scale="38" r:id="rId1"/>
  <rowBreaks count="1" manualBreakCount="1">
    <brk id="22" max="7" man="1"/>
  </rowBreaks>
  <ignoredErrors>
    <ignoredError sqref="C8 E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="80" zoomScaleNormal="80" workbookViewId="0" topLeftCell="A1">
      <selection activeCell="A13" sqref="A13"/>
    </sheetView>
  </sheetViews>
  <sheetFormatPr defaultColWidth="9.140625" defaultRowHeight="15"/>
  <cols>
    <col min="1" max="1" width="58.8515625" style="2" customWidth="1"/>
    <col min="2" max="2" width="5.28125" style="2" customWidth="1"/>
    <col min="3" max="3" width="20.8515625" style="2" customWidth="1"/>
    <col min="4" max="4" width="24.140625" style="2" customWidth="1"/>
    <col min="5" max="5" width="21.57421875" style="2" customWidth="1"/>
    <col min="6" max="6" width="24.421875" style="2" customWidth="1"/>
    <col min="7" max="7" width="19.7109375" style="2" customWidth="1"/>
    <col min="8" max="8" width="26.421875" style="2" customWidth="1"/>
    <col min="9" max="9" width="8.28125" style="2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spans="1:9" s="1" customFormat="1" ht="30.75" customHeight="1" thickBot="1">
      <c r="A1" s="252" t="s">
        <v>331</v>
      </c>
      <c r="B1" s="253"/>
      <c r="C1" s="253"/>
      <c r="D1" s="253"/>
      <c r="E1" s="253"/>
      <c r="F1" s="253"/>
      <c r="G1" s="253"/>
      <c r="H1" s="254"/>
      <c r="I1" s="4"/>
    </row>
    <row r="2" spans="1:9" s="1" customFormat="1" ht="15" customHeight="1" thickBot="1">
      <c r="A2" s="255" t="s">
        <v>43</v>
      </c>
      <c r="B2" s="256"/>
      <c r="C2" s="256"/>
      <c r="D2" s="256"/>
      <c r="E2" s="256"/>
      <c r="F2" s="256"/>
      <c r="G2" s="256"/>
      <c r="H2" s="257"/>
      <c r="I2" s="4"/>
    </row>
    <row r="3" spans="1:9" s="1" customFormat="1" ht="16.5" thickBot="1">
      <c r="A3" s="129" t="s">
        <v>99</v>
      </c>
      <c r="B3" s="130"/>
      <c r="C3" s="258" t="s">
        <v>254</v>
      </c>
      <c r="D3" s="259"/>
      <c r="E3" s="260"/>
      <c r="F3" s="260"/>
      <c r="G3" s="260"/>
      <c r="H3" s="261"/>
      <c r="I3" s="6"/>
    </row>
    <row r="4" spans="1:9" s="1" customFormat="1" ht="85.5" customHeight="1" thickBot="1">
      <c r="A4" s="131" t="s">
        <v>98</v>
      </c>
      <c r="B4" s="132" t="s">
        <v>11</v>
      </c>
      <c r="C4" s="250" t="s">
        <v>245</v>
      </c>
      <c r="D4" s="250" t="s">
        <v>336</v>
      </c>
      <c r="E4" s="251" t="s">
        <v>242</v>
      </c>
      <c r="F4" s="251" t="s">
        <v>339</v>
      </c>
      <c r="G4" s="251" t="s">
        <v>243</v>
      </c>
      <c r="H4" s="308" t="s">
        <v>337</v>
      </c>
      <c r="I4" s="6"/>
    </row>
    <row r="5" spans="1:9" s="1" customFormat="1" ht="15.75">
      <c r="A5" s="133" t="s">
        <v>123</v>
      </c>
      <c r="B5" s="134"/>
      <c r="C5" s="135">
        <v>6549</v>
      </c>
      <c r="D5" s="135">
        <v>7853</v>
      </c>
      <c r="E5" s="135">
        <v>6549</v>
      </c>
      <c r="F5" s="135">
        <v>7853</v>
      </c>
      <c r="G5" s="136"/>
      <c r="H5" s="309"/>
      <c r="I5" s="6"/>
    </row>
    <row r="6" spans="1:9" s="1" customFormat="1" ht="15.75">
      <c r="A6" s="137" t="s">
        <v>124</v>
      </c>
      <c r="B6" s="138"/>
      <c r="C6" s="139">
        <v>1016</v>
      </c>
      <c r="D6" s="139">
        <v>1016</v>
      </c>
      <c r="E6" s="139">
        <v>1016</v>
      </c>
      <c r="F6" s="139">
        <v>1016</v>
      </c>
      <c r="G6" s="140"/>
      <c r="H6" s="310"/>
      <c r="I6" s="7"/>
    </row>
    <row r="7" spans="1:9" s="1" customFormat="1" ht="15.75">
      <c r="A7" s="141" t="s">
        <v>100</v>
      </c>
      <c r="B7" s="138"/>
      <c r="C7" s="142">
        <f>SUM(C5:C6)</f>
        <v>7565</v>
      </c>
      <c r="D7" s="142">
        <v>8869</v>
      </c>
      <c r="E7" s="142">
        <f>SUM(E5:E6)</f>
        <v>7565</v>
      </c>
      <c r="F7" s="142">
        <v>8869</v>
      </c>
      <c r="G7" s="142"/>
      <c r="H7" s="311"/>
      <c r="I7" s="7"/>
    </row>
    <row r="8" spans="1:9" s="1" customFormat="1" ht="15.75">
      <c r="A8" s="137" t="s">
        <v>44</v>
      </c>
      <c r="B8" s="143"/>
      <c r="C8" s="139">
        <v>2072</v>
      </c>
      <c r="D8" s="139">
        <v>1890</v>
      </c>
      <c r="E8" s="139">
        <v>2072</v>
      </c>
      <c r="F8" s="139">
        <v>1890</v>
      </c>
      <c r="G8" s="140"/>
      <c r="H8" s="310"/>
      <c r="I8" s="6"/>
    </row>
    <row r="9" spans="1:9" s="1" customFormat="1" ht="15.75">
      <c r="A9" s="141" t="s">
        <v>101</v>
      </c>
      <c r="B9" s="138"/>
      <c r="C9" s="142">
        <f>C8</f>
        <v>2072</v>
      </c>
      <c r="D9" s="142">
        <v>1890</v>
      </c>
      <c r="E9" s="142">
        <f>E8</f>
        <v>2072</v>
      </c>
      <c r="F9" s="142">
        <v>1890</v>
      </c>
      <c r="G9" s="142"/>
      <c r="H9" s="311"/>
      <c r="I9" s="7"/>
    </row>
    <row r="10" spans="1:9" s="1" customFormat="1" ht="16.5" thickBot="1">
      <c r="A10" s="144" t="s">
        <v>102</v>
      </c>
      <c r="B10" s="145" t="s">
        <v>45</v>
      </c>
      <c r="C10" s="146">
        <f>C7+C9</f>
        <v>9637</v>
      </c>
      <c r="D10" s="146">
        <v>10759</v>
      </c>
      <c r="E10" s="146">
        <f>E7+E9</f>
        <v>9637</v>
      </c>
      <c r="F10" s="146">
        <v>10759</v>
      </c>
      <c r="G10" s="146"/>
      <c r="H10" s="312"/>
      <c r="I10" s="7"/>
    </row>
    <row r="11" spans="1:9" s="1" customFormat="1" ht="32.25" thickBot="1">
      <c r="A11" s="147" t="s">
        <v>46</v>
      </c>
      <c r="B11" s="148" t="s">
        <v>47</v>
      </c>
      <c r="C11" s="149">
        <v>2639</v>
      </c>
      <c r="D11" s="149">
        <v>2364</v>
      </c>
      <c r="E11" s="149">
        <v>2639</v>
      </c>
      <c r="F11" s="149">
        <v>2364</v>
      </c>
      <c r="G11" s="149"/>
      <c r="H11" s="313"/>
      <c r="I11" s="6"/>
    </row>
    <row r="12" spans="1:9" s="1" customFormat="1" ht="15.75">
      <c r="A12" s="150" t="s">
        <v>48</v>
      </c>
      <c r="B12" s="151"/>
      <c r="C12" s="136">
        <f>SUM(C13:C16)</f>
        <v>125</v>
      </c>
      <c r="D12" s="136">
        <v>75</v>
      </c>
      <c r="E12" s="136">
        <f>SUM(E13:E16)</f>
        <v>125</v>
      </c>
      <c r="F12" s="136">
        <v>75</v>
      </c>
      <c r="G12" s="136"/>
      <c r="H12" s="309"/>
      <c r="I12" s="7"/>
    </row>
    <row r="13" spans="1:9" s="1" customFormat="1" ht="15.75">
      <c r="A13" s="137" t="s">
        <v>49</v>
      </c>
      <c r="B13" s="138"/>
      <c r="C13" s="139">
        <v>10</v>
      </c>
      <c r="D13" s="139">
        <v>10</v>
      </c>
      <c r="E13" s="139">
        <v>10</v>
      </c>
      <c r="F13" s="139">
        <v>10</v>
      </c>
      <c r="G13" s="139"/>
      <c r="H13" s="314"/>
      <c r="I13" s="7"/>
    </row>
    <row r="14" spans="1:9" s="1" customFormat="1" ht="15.75">
      <c r="A14" s="137" t="s">
        <v>50</v>
      </c>
      <c r="B14" s="138"/>
      <c r="C14" s="139">
        <v>85</v>
      </c>
      <c r="D14" s="139">
        <v>50</v>
      </c>
      <c r="E14" s="139">
        <v>85</v>
      </c>
      <c r="F14" s="139">
        <v>50</v>
      </c>
      <c r="G14" s="139"/>
      <c r="H14" s="314"/>
      <c r="I14" s="7"/>
    </row>
    <row r="15" spans="1:9" s="1" customFormat="1" ht="15.75">
      <c r="A15" s="137" t="s">
        <v>51</v>
      </c>
      <c r="B15" s="138"/>
      <c r="C15" s="139">
        <v>10</v>
      </c>
      <c r="D15" s="139">
        <v>15</v>
      </c>
      <c r="E15" s="139">
        <v>10</v>
      </c>
      <c r="F15" s="139">
        <v>15</v>
      </c>
      <c r="G15" s="139"/>
      <c r="H15" s="314"/>
      <c r="I15" s="7"/>
    </row>
    <row r="16" spans="1:9" s="1" customFormat="1" ht="15.75">
      <c r="A16" s="137" t="s">
        <v>52</v>
      </c>
      <c r="B16" s="138"/>
      <c r="C16" s="139">
        <v>20</v>
      </c>
      <c r="D16" s="139"/>
      <c r="E16" s="139">
        <v>20</v>
      </c>
      <c r="F16" s="139"/>
      <c r="G16" s="139"/>
      <c r="H16" s="314"/>
      <c r="I16" s="7"/>
    </row>
    <row r="17" spans="1:9" s="1" customFormat="1" ht="15.75">
      <c r="A17" s="152" t="s">
        <v>53</v>
      </c>
      <c r="B17" s="138"/>
      <c r="C17" s="140">
        <f>SUM(C18:C20)</f>
        <v>1095</v>
      </c>
      <c r="D17" s="140">
        <v>1655</v>
      </c>
      <c r="E17" s="140">
        <f>SUM(E18:E20)</f>
        <v>1095</v>
      </c>
      <c r="F17" s="140">
        <v>1655</v>
      </c>
      <c r="G17" s="140"/>
      <c r="H17" s="310"/>
      <c r="I17" s="7"/>
    </row>
    <row r="18" spans="1:9" s="1" customFormat="1" ht="15.75">
      <c r="A18" s="137" t="s">
        <v>54</v>
      </c>
      <c r="B18" s="140"/>
      <c r="C18" s="139">
        <v>570</v>
      </c>
      <c r="D18" s="139">
        <v>580</v>
      </c>
      <c r="E18" s="139">
        <v>570</v>
      </c>
      <c r="F18" s="139">
        <v>580</v>
      </c>
      <c r="G18" s="139"/>
      <c r="H18" s="314"/>
      <c r="I18" s="7"/>
    </row>
    <row r="19" spans="1:9" s="1" customFormat="1" ht="15.75">
      <c r="A19" s="137" t="s">
        <v>55</v>
      </c>
      <c r="B19" s="138"/>
      <c r="C19" s="139">
        <v>25</v>
      </c>
      <c r="D19" s="139">
        <v>75</v>
      </c>
      <c r="E19" s="139">
        <v>25</v>
      </c>
      <c r="F19" s="139">
        <v>75</v>
      </c>
      <c r="G19" s="139"/>
      <c r="H19" s="314"/>
      <c r="I19" s="7"/>
    </row>
    <row r="20" spans="1:9" s="1" customFormat="1" ht="15.75">
      <c r="A20" s="137" t="s">
        <v>56</v>
      </c>
      <c r="B20" s="138"/>
      <c r="C20" s="139">
        <v>500</v>
      </c>
      <c r="D20" s="139">
        <v>1000</v>
      </c>
      <c r="E20" s="139">
        <v>500</v>
      </c>
      <c r="F20" s="139">
        <v>1000</v>
      </c>
      <c r="G20" s="139"/>
      <c r="H20" s="314"/>
      <c r="I20" s="7"/>
    </row>
    <row r="21" spans="1:9" s="1" customFormat="1" ht="15.75">
      <c r="A21" s="141" t="s">
        <v>103</v>
      </c>
      <c r="B21" s="138"/>
      <c r="C21" s="142">
        <f>C12+C17</f>
        <v>1220</v>
      </c>
      <c r="D21" s="142">
        <v>1730</v>
      </c>
      <c r="E21" s="142">
        <f>E12+E17</f>
        <v>1220</v>
      </c>
      <c r="F21" s="142">
        <v>1730</v>
      </c>
      <c r="G21" s="142"/>
      <c r="H21" s="311"/>
      <c r="I21" s="7"/>
    </row>
    <row r="22" spans="1:9" s="1" customFormat="1" ht="31.5">
      <c r="A22" s="153" t="s">
        <v>237</v>
      </c>
      <c r="B22" s="138"/>
      <c r="C22" s="140">
        <v>70</v>
      </c>
      <c r="D22" s="140">
        <v>95</v>
      </c>
      <c r="E22" s="140">
        <v>70</v>
      </c>
      <c r="F22" s="140">
        <v>95</v>
      </c>
      <c r="G22" s="140"/>
      <c r="H22" s="310"/>
      <c r="I22" s="7"/>
    </row>
    <row r="23" spans="1:9" s="1" customFormat="1" ht="15.75">
      <c r="A23" s="152" t="s">
        <v>57</v>
      </c>
      <c r="B23" s="138"/>
      <c r="C23" s="140">
        <f>SUM(C24:C25)</f>
        <v>230</v>
      </c>
      <c r="D23" s="140">
        <v>120</v>
      </c>
      <c r="E23" s="140">
        <f>SUM(E24:E25)</f>
        <v>230</v>
      </c>
      <c r="F23" s="140">
        <v>120</v>
      </c>
      <c r="G23" s="140"/>
      <c r="H23" s="310"/>
      <c r="I23" s="7"/>
    </row>
    <row r="24" spans="1:9" s="1" customFormat="1" ht="15.75">
      <c r="A24" s="137" t="s">
        <v>58</v>
      </c>
      <c r="B24" s="138"/>
      <c r="C24" s="139">
        <v>80</v>
      </c>
      <c r="D24" s="139">
        <v>50</v>
      </c>
      <c r="E24" s="139">
        <v>80</v>
      </c>
      <c r="F24" s="139">
        <v>50</v>
      </c>
      <c r="G24" s="139"/>
      <c r="H24" s="314"/>
      <c r="I24" s="7"/>
    </row>
    <row r="25" spans="1:9" s="1" customFormat="1" ht="15.75">
      <c r="A25" s="137" t="s">
        <v>59</v>
      </c>
      <c r="B25" s="138"/>
      <c r="C25" s="139">
        <v>150</v>
      </c>
      <c r="D25" s="139">
        <v>70</v>
      </c>
      <c r="E25" s="139">
        <v>150</v>
      </c>
      <c r="F25" s="139">
        <v>70</v>
      </c>
      <c r="G25" s="139"/>
      <c r="H25" s="314"/>
      <c r="I25" s="7"/>
    </row>
    <row r="26" spans="1:9" s="1" customFormat="1" ht="15.75">
      <c r="A26" s="141" t="s">
        <v>104</v>
      </c>
      <c r="B26" s="138"/>
      <c r="C26" s="142">
        <f>C22+C23</f>
        <v>300</v>
      </c>
      <c r="D26" s="142">
        <v>215</v>
      </c>
      <c r="E26" s="142">
        <f>E22+E23</f>
        <v>300</v>
      </c>
      <c r="F26" s="142">
        <v>215</v>
      </c>
      <c r="G26" s="142"/>
      <c r="H26" s="311"/>
      <c r="I26" s="7"/>
    </row>
    <row r="27" spans="1:9" s="1" customFormat="1" ht="15.75">
      <c r="A27" s="152" t="s">
        <v>60</v>
      </c>
      <c r="B27" s="138"/>
      <c r="C27" s="140">
        <f>SUM(C28:C30)</f>
        <v>2340</v>
      </c>
      <c r="D27" s="140">
        <v>2080</v>
      </c>
      <c r="E27" s="140">
        <f>SUM(E28:E30)</f>
        <v>2340</v>
      </c>
      <c r="F27" s="140">
        <v>2080</v>
      </c>
      <c r="G27" s="140"/>
      <c r="H27" s="310"/>
      <c r="I27" s="7"/>
    </row>
    <row r="28" spans="1:9" s="9" customFormat="1" ht="15.75">
      <c r="A28" s="137" t="s">
        <v>61</v>
      </c>
      <c r="B28" s="154"/>
      <c r="C28" s="139">
        <v>1200</v>
      </c>
      <c r="D28" s="139">
        <v>1000</v>
      </c>
      <c r="E28" s="139">
        <v>1200</v>
      </c>
      <c r="F28" s="139">
        <v>1000</v>
      </c>
      <c r="G28" s="139"/>
      <c r="H28" s="314"/>
      <c r="I28" s="8"/>
    </row>
    <row r="29" spans="1:9" s="1" customFormat="1" ht="15.75">
      <c r="A29" s="137" t="s">
        <v>62</v>
      </c>
      <c r="B29" s="138"/>
      <c r="C29" s="139">
        <v>860</v>
      </c>
      <c r="D29" s="139">
        <v>760</v>
      </c>
      <c r="E29" s="139">
        <v>860</v>
      </c>
      <c r="F29" s="139">
        <v>760</v>
      </c>
      <c r="G29" s="139"/>
      <c r="H29" s="314"/>
      <c r="I29" s="7"/>
    </row>
    <row r="30" spans="1:9" s="1" customFormat="1" ht="15.75">
      <c r="A30" s="137" t="s">
        <v>63</v>
      </c>
      <c r="B30" s="138"/>
      <c r="C30" s="139">
        <v>280</v>
      </c>
      <c r="D30" s="139">
        <v>320</v>
      </c>
      <c r="E30" s="139">
        <v>280</v>
      </c>
      <c r="F30" s="139">
        <v>320</v>
      </c>
      <c r="G30" s="139"/>
      <c r="H30" s="314"/>
      <c r="I30" s="7"/>
    </row>
    <row r="31" spans="1:9" s="1" customFormat="1" ht="15.75">
      <c r="A31" s="152" t="s">
        <v>64</v>
      </c>
      <c r="B31" s="138"/>
      <c r="C31" s="140">
        <v>310</v>
      </c>
      <c r="D31" s="140">
        <v>310</v>
      </c>
      <c r="E31" s="140">
        <v>310</v>
      </c>
      <c r="F31" s="140">
        <v>310</v>
      </c>
      <c r="G31" s="140"/>
      <c r="H31" s="310"/>
      <c r="I31" s="7"/>
    </row>
    <row r="32" spans="1:9" s="1" customFormat="1" ht="31.5" customHeight="1">
      <c r="A32" s="155" t="s">
        <v>214</v>
      </c>
      <c r="B32" s="138"/>
      <c r="C32" s="140">
        <v>60</v>
      </c>
      <c r="D32" s="140">
        <v>215</v>
      </c>
      <c r="E32" s="140">
        <v>60</v>
      </c>
      <c r="F32" s="140">
        <v>215</v>
      </c>
      <c r="G32" s="140"/>
      <c r="H32" s="310"/>
      <c r="I32" s="7"/>
    </row>
    <row r="33" spans="1:9" s="1" customFormat="1" ht="15.75">
      <c r="A33" s="152" t="s">
        <v>65</v>
      </c>
      <c r="B33" s="138"/>
      <c r="C33" s="140">
        <f>SUM(C34:C35)</f>
        <v>1730</v>
      </c>
      <c r="D33" s="140">
        <v>1730</v>
      </c>
      <c r="E33" s="140">
        <f>SUM(E34:E35)</f>
        <v>1730</v>
      </c>
      <c r="F33" s="140">
        <v>1730</v>
      </c>
      <c r="G33" s="140"/>
      <c r="H33" s="310"/>
      <c r="I33" s="7"/>
    </row>
    <row r="34" spans="1:9" s="1" customFormat="1" ht="15.75">
      <c r="A34" s="137" t="s">
        <v>199</v>
      </c>
      <c r="B34" s="138"/>
      <c r="C34" s="139">
        <v>30</v>
      </c>
      <c r="D34" s="139">
        <v>30</v>
      </c>
      <c r="E34" s="139">
        <v>30</v>
      </c>
      <c r="F34" s="139">
        <v>30</v>
      </c>
      <c r="G34" s="140"/>
      <c r="H34" s="310"/>
      <c r="I34" s="7"/>
    </row>
    <row r="35" spans="1:9" s="1" customFormat="1" ht="15.75">
      <c r="A35" s="137" t="s">
        <v>200</v>
      </c>
      <c r="B35" s="138"/>
      <c r="C35" s="139">
        <v>1700</v>
      </c>
      <c r="D35" s="139">
        <v>1700</v>
      </c>
      <c r="E35" s="139">
        <v>1700</v>
      </c>
      <c r="F35" s="139">
        <v>1700</v>
      </c>
      <c r="G35" s="140"/>
      <c r="H35" s="310"/>
      <c r="I35" s="7"/>
    </row>
    <row r="36" spans="1:9" s="1" customFormat="1" ht="15.75">
      <c r="A36" s="141" t="s">
        <v>105</v>
      </c>
      <c r="B36" s="138"/>
      <c r="C36" s="142">
        <f>C27+C31+C32+C33</f>
        <v>4440</v>
      </c>
      <c r="D36" s="142">
        <v>4335</v>
      </c>
      <c r="E36" s="142">
        <f>E27+E31+E32+E33</f>
        <v>4440</v>
      </c>
      <c r="F36" s="142">
        <v>4335</v>
      </c>
      <c r="G36" s="142"/>
      <c r="H36" s="311"/>
      <c r="I36" s="7"/>
    </row>
    <row r="37" spans="1:9" s="1" customFormat="1" ht="32.25" customHeight="1">
      <c r="A37" s="153" t="s">
        <v>66</v>
      </c>
      <c r="B37" s="138"/>
      <c r="C37" s="140">
        <v>1620</v>
      </c>
      <c r="D37" s="140">
        <v>1300</v>
      </c>
      <c r="E37" s="140">
        <v>1620</v>
      </c>
      <c r="F37" s="140">
        <v>1300</v>
      </c>
      <c r="G37" s="140"/>
      <c r="H37" s="310"/>
      <c r="I37" s="7"/>
    </row>
    <row r="38" spans="1:9" s="1" customFormat="1" ht="15.75">
      <c r="A38" s="152" t="s">
        <v>67</v>
      </c>
      <c r="B38" s="138"/>
      <c r="C38" s="140">
        <f>SUM(C39:C40)</f>
        <v>445</v>
      </c>
      <c r="D38" s="140">
        <v>215</v>
      </c>
      <c r="E38" s="140">
        <f>SUM(E39:E40)</f>
        <v>445</v>
      </c>
      <c r="F38" s="140">
        <v>215</v>
      </c>
      <c r="G38" s="140"/>
      <c r="H38" s="310"/>
      <c r="I38" s="7"/>
    </row>
    <row r="39" spans="1:9" s="1" customFormat="1" ht="15.75">
      <c r="A39" s="137" t="s">
        <v>198</v>
      </c>
      <c r="B39" s="138"/>
      <c r="C39" s="139">
        <v>365</v>
      </c>
      <c r="D39" s="139">
        <v>65</v>
      </c>
      <c r="E39" s="139">
        <v>365</v>
      </c>
      <c r="F39" s="139">
        <v>65</v>
      </c>
      <c r="G39" s="140"/>
      <c r="H39" s="310"/>
      <c r="I39" s="7"/>
    </row>
    <row r="40" spans="1:9" s="1" customFormat="1" ht="15.75">
      <c r="A40" s="137" t="s">
        <v>213</v>
      </c>
      <c r="B40" s="138"/>
      <c r="C40" s="139">
        <v>80</v>
      </c>
      <c r="D40" s="139">
        <v>150</v>
      </c>
      <c r="E40" s="139">
        <v>80</v>
      </c>
      <c r="F40" s="139">
        <v>150</v>
      </c>
      <c r="G40" s="140"/>
      <c r="H40" s="310"/>
      <c r="I40" s="7"/>
    </row>
    <row r="41" spans="1:9" s="1" customFormat="1" ht="16.5" thickBot="1">
      <c r="A41" s="144" t="s">
        <v>106</v>
      </c>
      <c r="B41" s="156"/>
      <c r="C41" s="146">
        <f>C37+C38</f>
        <v>2065</v>
      </c>
      <c r="D41" s="146">
        <v>1515</v>
      </c>
      <c r="E41" s="146">
        <f>E37+E38</f>
        <v>2065</v>
      </c>
      <c r="F41" s="146">
        <v>1515</v>
      </c>
      <c r="G41" s="146"/>
      <c r="H41" s="312"/>
      <c r="I41" s="7"/>
    </row>
    <row r="42" spans="1:9" s="1" customFormat="1" ht="16.5" thickBot="1">
      <c r="A42" s="131" t="s">
        <v>107</v>
      </c>
      <c r="B42" s="148" t="s">
        <v>68</v>
      </c>
      <c r="C42" s="149">
        <f>C21+C26+C36+C41</f>
        <v>8025</v>
      </c>
      <c r="D42" s="149">
        <v>7795</v>
      </c>
      <c r="E42" s="149">
        <f>E21+E26+E36+E41</f>
        <v>8025</v>
      </c>
      <c r="F42" s="149">
        <v>7795</v>
      </c>
      <c r="G42" s="149"/>
      <c r="H42" s="313"/>
      <c r="I42" s="7"/>
    </row>
    <row r="43" spans="1:9" s="1" customFormat="1" ht="29.25" customHeight="1">
      <c r="A43" s="157" t="s">
        <v>69</v>
      </c>
      <c r="B43" s="158"/>
      <c r="C43" s="159">
        <f>C44+C45</f>
        <v>345</v>
      </c>
      <c r="D43" s="159">
        <v>310</v>
      </c>
      <c r="E43" s="159">
        <f>E44+E45</f>
        <v>345</v>
      </c>
      <c r="F43" s="159">
        <v>310</v>
      </c>
      <c r="G43" s="159"/>
      <c r="H43" s="315"/>
      <c r="I43" s="7"/>
    </row>
    <row r="44" spans="1:9" s="1" customFormat="1" ht="15.75">
      <c r="A44" s="160" t="s">
        <v>70</v>
      </c>
      <c r="B44" s="161"/>
      <c r="C44" s="139">
        <v>320</v>
      </c>
      <c r="D44" s="139">
        <v>285</v>
      </c>
      <c r="E44" s="139">
        <v>320</v>
      </c>
      <c r="F44" s="139">
        <v>285</v>
      </c>
      <c r="G44" s="139"/>
      <c r="H44" s="314"/>
      <c r="I44" s="7"/>
    </row>
    <row r="45" spans="1:9" s="1" customFormat="1" ht="15.75">
      <c r="A45" s="160" t="s">
        <v>71</v>
      </c>
      <c r="B45" s="161"/>
      <c r="C45" s="139">
        <v>25</v>
      </c>
      <c r="D45" s="139">
        <v>25</v>
      </c>
      <c r="E45" s="139">
        <v>25</v>
      </c>
      <c r="F45" s="139">
        <v>25</v>
      </c>
      <c r="G45" s="139"/>
      <c r="H45" s="314"/>
      <c r="I45" s="7"/>
    </row>
    <row r="46" spans="1:9" s="11" customFormat="1" ht="31.5">
      <c r="A46" s="153" t="s">
        <v>72</v>
      </c>
      <c r="B46" s="162"/>
      <c r="C46" s="140">
        <v>3500</v>
      </c>
      <c r="D46" s="140">
        <v>4045</v>
      </c>
      <c r="E46" s="140">
        <v>3500</v>
      </c>
      <c r="F46" s="140">
        <v>4045</v>
      </c>
      <c r="G46" s="140"/>
      <c r="H46" s="310"/>
      <c r="I46" s="10"/>
    </row>
    <row r="47" spans="1:9" s="11" customFormat="1" ht="31.5">
      <c r="A47" s="153" t="s">
        <v>73</v>
      </c>
      <c r="B47" s="138"/>
      <c r="C47" s="140">
        <v>700</v>
      </c>
      <c r="D47" s="140">
        <v>825</v>
      </c>
      <c r="E47" s="140">
        <v>700</v>
      </c>
      <c r="F47" s="140">
        <v>825</v>
      </c>
      <c r="G47" s="140"/>
      <c r="H47" s="310"/>
      <c r="I47" s="10"/>
    </row>
    <row r="48" spans="1:9" s="11" customFormat="1" ht="15.75">
      <c r="A48" s="152" t="s">
        <v>74</v>
      </c>
      <c r="B48" s="138"/>
      <c r="C48" s="140">
        <f>SUM(C49:C52)</f>
        <v>1805</v>
      </c>
      <c r="D48" s="140">
        <v>1605</v>
      </c>
      <c r="E48" s="140">
        <f>SUM(E49:E52)</f>
        <v>1805</v>
      </c>
      <c r="F48" s="140">
        <v>1605</v>
      </c>
      <c r="G48" s="140"/>
      <c r="H48" s="310"/>
      <c r="I48" s="10"/>
    </row>
    <row r="49" spans="1:9" s="11" customFormat="1" ht="15.75">
      <c r="A49" s="137" t="s">
        <v>181</v>
      </c>
      <c r="B49" s="138"/>
      <c r="C49" s="139">
        <v>650</v>
      </c>
      <c r="D49" s="139">
        <v>650</v>
      </c>
      <c r="E49" s="139">
        <v>650</v>
      </c>
      <c r="F49" s="139">
        <v>650</v>
      </c>
      <c r="G49" s="140"/>
      <c r="H49" s="310"/>
      <c r="I49" s="10"/>
    </row>
    <row r="50" spans="1:9" s="11" customFormat="1" ht="36.75" customHeight="1">
      <c r="A50" s="155" t="s">
        <v>247</v>
      </c>
      <c r="B50" s="138"/>
      <c r="C50" s="139">
        <v>290</v>
      </c>
      <c r="D50" s="139">
        <v>200</v>
      </c>
      <c r="E50" s="139">
        <v>290</v>
      </c>
      <c r="F50" s="139">
        <v>200</v>
      </c>
      <c r="G50" s="139"/>
      <c r="H50" s="314"/>
      <c r="I50" s="10"/>
    </row>
    <row r="51" spans="1:9" s="11" customFormat="1" ht="49.5" customHeight="1">
      <c r="A51" s="155" t="s">
        <v>248</v>
      </c>
      <c r="B51" s="138"/>
      <c r="C51" s="139">
        <v>585</v>
      </c>
      <c r="D51" s="139">
        <v>575</v>
      </c>
      <c r="E51" s="139">
        <v>585</v>
      </c>
      <c r="F51" s="139">
        <v>575</v>
      </c>
      <c r="G51" s="139"/>
      <c r="H51" s="314"/>
      <c r="I51" s="10"/>
    </row>
    <row r="52" spans="1:9" s="11" customFormat="1" ht="15.75">
      <c r="A52" s="137" t="s">
        <v>75</v>
      </c>
      <c r="B52" s="138"/>
      <c r="C52" s="139">
        <v>280</v>
      </c>
      <c r="D52" s="139">
        <v>180</v>
      </c>
      <c r="E52" s="139">
        <v>280</v>
      </c>
      <c r="F52" s="139">
        <v>180</v>
      </c>
      <c r="G52" s="139"/>
      <c r="H52" s="314"/>
      <c r="I52" s="10"/>
    </row>
    <row r="53" spans="1:9" s="11" customFormat="1" ht="15.75">
      <c r="A53" s="163" t="s">
        <v>182</v>
      </c>
      <c r="B53" s="138"/>
      <c r="C53" s="164">
        <v>232</v>
      </c>
      <c r="D53" s="164">
        <v>220</v>
      </c>
      <c r="E53" s="164">
        <v>232</v>
      </c>
      <c r="F53" s="164">
        <v>220</v>
      </c>
      <c r="G53" s="139"/>
      <c r="H53" s="314"/>
      <c r="I53" s="10"/>
    </row>
    <row r="54" spans="1:9" s="11" customFormat="1" ht="16.5" thickBot="1">
      <c r="A54" s="165" t="s">
        <v>183</v>
      </c>
      <c r="B54" s="166"/>
      <c r="C54" s="167">
        <v>232</v>
      </c>
      <c r="D54" s="167">
        <v>220</v>
      </c>
      <c r="E54" s="167">
        <v>232</v>
      </c>
      <c r="F54" s="167">
        <v>220</v>
      </c>
      <c r="G54" s="168"/>
      <c r="H54" s="316"/>
      <c r="I54" s="10"/>
    </row>
    <row r="55" spans="1:9" s="1" customFormat="1" ht="16.5" thickBot="1">
      <c r="A55" s="131" t="s">
        <v>108</v>
      </c>
      <c r="B55" s="148" t="s">
        <v>76</v>
      </c>
      <c r="C55" s="149">
        <f>C43+C46+C47+C48+C53</f>
        <v>6582</v>
      </c>
      <c r="D55" s="149">
        <v>7005</v>
      </c>
      <c r="E55" s="149">
        <f>E43+E46+E47+E48+E53</f>
        <v>6582</v>
      </c>
      <c r="F55" s="149">
        <v>7005</v>
      </c>
      <c r="G55" s="149"/>
      <c r="H55" s="313"/>
      <c r="I55" s="7"/>
    </row>
    <row r="56" spans="1:9" s="1" customFormat="1" ht="32.25" customHeight="1">
      <c r="A56" s="169" t="s">
        <v>77</v>
      </c>
      <c r="B56" s="134"/>
      <c r="C56" s="170">
        <f>SUM(C57:C65)</f>
        <v>3738</v>
      </c>
      <c r="D56" s="170">
        <v>3738</v>
      </c>
      <c r="E56" s="170">
        <f>SUM(E57:E65)</f>
        <v>3738</v>
      </c>
      <c r="F56" s="170">
        <v>3738</v>
      </c>
      <c r="G56" s="136"/>
      <c r="H56" s="309"/>
      <c r="I56" s="6"/>
    </row>
    <row r="57" spans="1:9" s="13" customFormat="1" ht="15.75">
      <c r="A57" s="137" t="s">
        <v>78</v>
      </c>
      <c r="B57" s="171"/>
      <c r="C57" s="139">
        <v>1350</v>
      </c>
      <c r="D57" s="139">
        <v>1350</v>
      </c>
      <c r="E57" s="139">
        <v>1350</v>
      </c>
      <c r="F57" s="139">
        <v>1350</v>
      </c>
      <c r="G57" s="139"/>
      <c r="H57" s="314"/>
      <c r="I57" s="12"/>
    </row>
    <row r="58" spans="1:9" s="1" customFormat="1" ht="15.75">
      <c r="A58" s="137" t="s">
        <v>79</v>
      </c>
      <c r="B58" s="143"/>
      <c r="C58" s="139">
        <v>751</v>
      </c>
      <c r="D58" s="139">
        <v>751</v>
      </c>
      <c r="E58" s="139">
        <v>751</v>
      </c>
      <c r="F58" s="139">
        <v>751</v>
      </c>
      <c r="G58" s="139"/>
      <c r="H58" s="314"/>
      <c r="I58" s="6"/>
    </row>
    <row r="59" spans="1:9" s="1" customFormat="1" ht="31.5">
      <c r="A59" s="155" t="s">
        <v>201</v>
      </c>
      <c r="B59" s="143"/>
      <c r="C59" s="139">
        <v>507</v>
      </c>
      <c r="D59" s="139">
        <v>507</v>
      </c>
      <c r="E59" s="139">
        <v>507</v>
      </c>
      <c r="F59" s="139">
        <v>507</v>
      </c>
      <c r="G59" s="139"/>
      <c r="H59" s="314"/>
      <c r="I59" s="6"/>
    </row>
    <row r="60" spans="1:9" s="1" customFormat="1" ht="15.75">
      <c r="A60" s="172" t="s">
        <v>80</v>
      </c>
      <c r="B60" s="173" t="s">
        <v>177</v>
      </c>
      <c r="C60" s="139">
        <v>184</v>
      </c>
      <c r="D60" s="139">
        <v>184</v>
      </c>
      <c r="E60" s="139">
        <v>184</v>
      </c>
      <c r="F60" s="139">
        <v>184</v>
      </c>
      <c r="G60" s="139"/>
      <c r="H60" s="314"/>
      <c r="I60" s="6"/>
    </row>
    <row r="61" spans="1:9" s="1" customFormat="1" ht="19.5" customHeight="1">
      <c r="A61" s="137" t="s">
        <v>81</v>
      </c>
      <c r="B61" s="143"/>
      <c r="C61" s="139">
        <v>146</v>
      </c>
      <c r="D61" s="139">
        <v>146</v>
      </c>
      <c r="E61" s="139">
        <v>146</v>
      </c>
      <c r="F61" s="139">
        <v>146</v>
      </c>
      <c r="G61" s="139"/>
      <c r="H61" s="314"/>
      <c r="I61" s="6"/>
    </row>
    <row r="62" spans="1:9" s="1" customFormat="1" ht="19.5" customHeight="1">
      <c r="A62" s="137" t="s">
        <v>184</v>
      </c>
      <c r="B62" s="143"/>
      <c r="C62" s="139">
        <v>291</v>
      </c>
      <c r="D62" s="139">
        <v>291</v>
      </c>
      <c r="E62" s="139">
        <v>291</v>
      </c>
      <c r="F62" s="139">
        <v>291</v>
      </c>
      <c r="G62" s="139"/>
      <c r="H62" s="314"/>
      <c r="I62" s="6"/>
    </row>
    <row r="63" spans="1:9" s="1" customFormat="1" ht="19.5" customHeight="1">
      <c r="A63" s="137" t="s">
        <v>82</v>
      </c>
      <c r="B63" s="143"/>
      <c r="C63" s="139">
        <v>297</v>
      </c>
      <c r="D63" s="139">
        <v>297</v>
      </c>
      <c r="E63" s="139">
        <v>297</v>
      </c>
      <c r="F63" s="139">
        <v>297</v>
      </c>
      <c r="G63" s="139"/>
      <c r="H63" s="314"/>
      <c r="I63" s="6"/>
    </row>
    <row r="64" spans="1:9" s="1" customFormat="1" ht="19.5" customHeight="1">
      <c r="A64" s="137" t="s">
        <v>186</v>
      </c>
      <c r="B64" s="143"/>
      <c r="C64" s="139">
        <v>174</v>
      </c>
      <c r="D64" s="139">
        <v>174</v>
      </c>
      <c r="E64" s="139">
        <v>174</v>
      </c>
      <c r="F64" s="139">
        <v>174</v>
      </c>
      <c r="G64" s="139"/>
      <c r="H64" s="314"/>
      <c r="I64" s="6"/>
    </row>
    <row r="65" spans="1:9" s="1" customFormat="1" ht="19.5" customHeight="1">
      <c r="A65" s="137" t="s">
        <v>185</v>
      </c>
      <c r="B65" s="143"/>
      <c r="C65" s="139">
        <v>38</v>
      </c>
      <c r="D65" s="139">
        <v>38</v>
      </c>
      <c r="E65" s="139">
        <v>38</v>
      </c>
      <c r="F65" s="139">
        <v>38</v>
      </c>
      <c r="G65" s="139"/>
      <c r="H65" s="314"/>
      <c r="I65" s="6"/>
    </row>
    <row r="66" spans="1:9" s="1" customFormat="1" ht="33.75" customHeight="1">
      <c r="A66" s="174" t="s">
        <v>83</v>
      </c>
      <c r="B66" s="162"/>
      <c r="C66" s="142">
        <f>SUM(C67:C74)</f>
        <v>2470</v>
      </c>
      <c r="D66" s="142">
        <v>2580</v>
      </c>
      <c r="E66" s="142">
        <f>SUM(E67:E74)</f>
        <v>2470</v>
      </c>
      <c r="F66" s="142">
        <v>2580</v>
      </c>
      <c r="G66" s="140"/>
      <c r="H66" s="310"/>
      <c r="I66" s="7"/>
    </row>
    <row r="67" spans="1:9" s="1" customFormat="1" ht="15.75">
      <c r="A67" s="175" t="s">
        <v>188</v>
      </c>
      <c r="B67" s="173" t="s">
        <v>177</v>
      </c>
      <c r="C67" s="176">
        <v>350</v>
      </c>
      <c r="D67" s="176">
        <v>350</v>
      </c>
      <c r="E67" s="176">
        <v>350</v>
      </c>
      <c r="F67" s="176">
        <v>350</v>
      </c>
      <c r="G67" s="140"/>
      <c r="H67" s="310"/>
      <c r="I67" s="7"/>
    </row>
    <row r="68" spans="1:9" s="1" customFormat="1" ht="15.75">
      <c r="A68" s="175" t="s">
        <v>192</v>
      </c>
      <c r="B68" s="173" t="s">
        <v>177</v>
      </c>
      <c r="C68" s="176">
        <v>90</v>
      </c>
      <c r="D68" s="176"/>
      <c r="E68" s="176">
        <v>90</v>
      </c>
      <c r="F68" s="176"/>
      <c r="G68" s="140"/>
      <c r="H68" s="310"/>
      <c r="I68" s="7"/>
    </row>
    <row r="69" spans="1:9" s="1" customFormat="1" ht="15.75">
      <c r="A69" s="177" t="s">
        <v>193</v>
      </c>
      <c r="B69" s="173" t="s">
        <v>177</v>
      </c>
      <c r="C69" s="178">
        <v>400</v>
      </c>
      <c r="D69" s="178">
        <v>400</v>
      </c>
      <c r="E69" s="178">
        <v>400</v>
      </c>
      <c r="F69" s="178">
        <v>400</v>
      </c>
      <c r="G69" s="140"/>
      <c r="H69" s="310"/>
      <c r="I69" s="7"/>
    </row>
    <row r="70" spans="1:9" s="1" customFormat="1" ht="15.75">
      <c r="A70" s="177" t="s">
        <v>189</v>
      </c>
      <c r="B70" s="173" t="s">
        <v>177</v>
      </c>
      <c r="C70" s="178">
        <v>450</v>
      </c>
      <c r="D70" s="178">
        <v>700</v>
      </c>
      <c r="E70" s="178">
        <v>450</v>
      </c>
      <c r="F70" s="178">
        <v>700</v>
      </c>
      <c r="G70" s="140"/>
      <c r="H70" s="310"/>
      <c r="I70" s="7"/>
    </row>
    <row r="71" spans="1:9" s="1" customFormat="1" ht="15.75">
      <c r="A71" s="177" t="s">
        <v>194</v>
      </c>
      <c r="B71" s="173" t="s">
        <v>177</v>
      </c>
      <c r="C71" s="178">
        <v>530</v>
      </c>
      <c r="D71" s="178">
        <v>480</v>
      </c>
      <c r="E71" s="178">
        <v>530</v>
      </c>
      <c r="F71" s="178">
        <v>480</v>
      </c>
      <c r="G71" s="140"/>
      <c r="H71" s="310"/>
      <c r="I71" s="7"/>
    </row>
    <row r="72" spans="1:9" s="1" customFormat="1" ht="33.75" customHeight="1">
      <c r="A72" s="179" t="s">
        <v>187</v>
      </c>
      <c r="B72" s="173" t="s">
        <v>177</v>
      </c>
      <c r="C72" s="178">
        <v>450</v>
      </c>
      <c r="D72" s="178">
        <v>450</v>
      </c>
      <c r="E72" s="178">
        <v>450</v>
      </c>
      <c r="F72" s="178">
        <v>450</v>
      </c>
      <c r="G72" s="140"/>
      <c r="H72" s="310"/>
      <c r="I72" s="7"/>
    </row>
    <row r="73" spans="1:9" s="1" customFormat="1" ht="18" customHeight="1">
      <c r="A73" s="155" t="s">
        <v>190</v>
      </c>
      <c r="B73" s="173" t="s">
        <v>177</v>
      </c>
      <c r="C73" s="139">
        <v>10</v>
      </c>
      <c r="D73" s="139">
        <v>10</v>
      </c>
      <c r="E73" s="139">
        <v>10</v>
      </c>
      <c r="F73" s="139">
        <v>10</v>
      </c>
      <c r="G73" s="140"/>
      <c r="H73" s="310"/>
      <c r="I73" s="7"/>
    </row>
    <row r="74" spans="1:9" s="1" customFormat="1" ht="15.75">
      <c r="A74" s="155" t="s">
        <v>191</v>
      </c>
      <c r="B74" s="180" t="s">
        <v>177</v>
      </c>
      <c r="C74" s="139">
        <v>190</v>
      </c>
      <c r="D74" s="139">
        <v>190</v>
      </c>
      <c r="E74" s="139">
        <v>190</v>
      </c>
      <c r="F74" s="139">
        <v>190</v>
      </c>
      <c r="G74" s="140"/>
      <c r="H74" s="310"/>
      <c r="I74" s="7"/>
    </row>
    <row r="75" spans="1:9" s="1" customFormat="1" ht="19.5" customHeight="1">
      <c r="A75" s="141" t="s">
        <v>84</v>
      </c>
      <c r="B75" s="173"/>
      <c r="C75" s="142">
        <f>SUM(C76:C78)</f>
        <v>16750</v>
      </c>
      <c r="D75" s="142">
        <f>SUM(D76:D78)</f>
        <v>13226</v>
      </c>
      <c r="E75" s="142">
        <f>SUM(E76:E78)</f>
        <v>50</v>
      </c>
      <c r="F75" s="142">
        <v>3901</v>
      </c>
      <c r="G75" s="142">
        <f>SUM(G76:G77)</f>
        <v>16700</v>
      </c>
      <c r="H75" s="311">
        <v>9325</v>
      </c>
      <c r="I75" s="7"/>
    </row>
    <row r="76" spans="1:9" s="1" customFormat="1" ht="30" customHeight="1">
      <c r="A76" s="155" t="s">
        <v>195</v>
      </c>
      <c r="B76" s="138"/>
      <c r="C76" s="139">
        <v>3000</v>
      </c>
      <c r="D76" s="139">
        <v>3000</v>
      </c>
      <c r="E76" s="139"/>
      <c r="F76" s="139"/>
      <c r="G76" s="139">
        <v>3000</v>
      </c>
      <c r="H76" s="314">
        <v>3000</v>
      </c>
      <c r="I76" s="7"/>
    </row>
    <row r="77" spans="1:9" s="1" customFormat="1" ht="45.75" customHeight="1">
      <c r="A77" s="155" t="s">
        <v>196</v>
      </c>
      <c r="B77" s="138"/>
      <c r="C77" s="139">
        <v>13700</v>
      </c>
      <c r="D77" s="139">
        <v>6325</v>
      </c>
      <c r="E77" s="139"/>
      <c r="F77" s="139"/>
      <c r="G77" s="139">
        <v>13700</v>
      </c>
      <c r="H77" s="314">
        <v>6325</v>
      </c>
      <c r="I77" s="7"/>
    </row>
    <row r="78" spans="1:9" s="1" customFormat="1" ht="19.5" customHeight="1" thickBot="1">
      <c r="A78" s="181" t="s">
        <v>85</v>
      </c>
      <c r="B78" s="156"/>
      <c r="C78" s="168">
        <v>50</v>
      </c>
      <c r="D78" s="168">
        <v>3901</v>
      </c>
      <c r="E78" s="168">
        <v>50</v>
      </c>
      <c r="F78" s="168">
        <v>3901</v>
      </c>
      <c r="G78" s="168"/>
      <c r="H78" s="316"/>
      <c r="I78" s="7"/>
    </row>
    <row r="79" spans="1:9" s="1" customFormat="1" ht="16.5" thickBot="1">
      <c r="A79" s="131" t="s">
        <v>109</v>
      </c>
      <c r="B79" s="148" t="s">
        <v>86</v>
      </c>
      <c r="C79" s="149">
        <f>C56+C66+C75</f>
        <v>22958</v>
      </c>
      <c r="D79" s="149">
        <f>D56+D66+D75</f>
        <v>19544</v>
      </c>
      <c r="E79" s="149">
        <f>E56+E66+E75</f>
        <v>6258</v>
      </c>
      <c r="F79" s="149">
        <f>F56+F66+F75</f>
        <v>10219</v>
      </c>
      <c r="G79" s="149">
        <f>G75</f>
        <v>16700</v>
      </c>
      <c r="H79" s="313">
        <v>9325</v>
      </c>
      <c r="I79" s="7"/>
    </row>
    <row r="80" spans="1:9" s="1" customFormat="1" ht="15.75">
      <c r="A80" s="182" t="s">
        <v>87</v>
      </c>
      <c r="B80" s="183"/>
      <c r="C80" s="159">
        <f>SUM(C81:C83)</f>
        <v>190</v>
      </c>
      <c r="D80" s="159">
        <v>2425</v>
      </c>
      <c r="E80" s="184"/>
      <c r="F80" s="184"/>
      <c r="G80" s="159">
        <f>SUM(G81:G83)</f>
        <v>190</v>
      </c>
      <c r="H80" s="315">
        <v>2425</v>
      </c>
      <c r="I80" s="7"/>
    </row>
    <row r="81" spans="1:9" s="1" customFormat="1" ht="32.25" customHeight="1">
      <c r="A81" s="155" t="s">
        <v>88</v>
      </c>
      <c r="B81" s="173" t="s">
        <v>177</v>
      </c>
      <c r="C81" s="139">
        <v>150</v>
      </c>
      <c r="D81" s="139">
        <v>300</v>
      </c>
      <c r="E81" s="185"/>
      <c r="F81" s="185"/>
      <c r="G81" s="139">
        <v>150</v>
      </c>
      <c r="H81" s="314">
        <v>300</v>
      </c>
      <c r="I81" s="7"/>
    </row>
    <row r="82" spans="1:9" s="1" customFormat="1" ht="15.75">
      <c r="A82" s="155" t="s">
        <v>231</v>
      </c>
      <c r="B82" s="173"/>
      <c r="C82" s="139"/>
      <c r="D82" s="139">
        <v>1700</v>
      </c>
      <c r="E82" s="185"/>
      <c r="F82" s="185"/>
      <c r="G82" s="139"/>
      <c r="H82" s="314">
        <v>1700</v>
      </c>
      <c r="I82" s="7"/>
    </row>
    <row r="83" spans="1:9" s="1" customFormat="1" ht="33.75" customHeight="1" thickBot="1">
      <c r="A83" s="165" t="s">
        <v>89</v>
      </c>
      <c r="B83" s="145" t="s">
        <v>177</v>
      </c>
      <c r="C83" s="168">
        <v>40</v>
      </c>
      <c r="D83" s="168">
        <v>425</v>
      </c>
      <c r="E83" s="186"/>
      <c r="F83" s="186"/>
      <c r="G83" s="168">
        <v>40</v>
      </c>
      <c r="H83" s="316">
        <v>425</v>
      </c>
      <c r="I83" s="7"/>
    </row>
    <row r="84" spans="1:9" s="1" customFormat="1" ht="16.5" thickBot="1">
      <c r="A84" s="131" t="s">
        <v>110</v>
      </c>
      <c r="B84" s="148" t="s">
        <v>90</v>
      </c>
      <c r="C84" s="149">
        <f>C80</f>
        <v>190</v>
      </c>
      <c r="D84" s="149">
        <v>2425</v>
      </c>
      <c r="E84" s="187"/>
      <c r="F84" s="187"/>
      <c r="G84" s="149">
        <f>G80</f>
        <v>190</v>
      </c>
      <c r="H84" s="313">
        <v>2425</v>
      </c>
      <c r="I84" s="7"/>
    </row>
    <row r="85" spans="1:9" s="1" customFormat="1" ht="15.75">
      <c r="A85" s="188" t="s">
        <v>91</v>
      </c>
      <c r="B85" s="189"/>
      <c r="C85" s="190">
        <f>SUM(C86:C91)</f>
        <v>1484</v>
      </c>
      <c r="D85" s="190">
        <v>29565</v>
      </c>
      <c r="E85" s="191"/>
      <c r="F85" s="191"/>
      <c r="G85" s="190">
        <f>SUM(G86:G91)</f>
        <v>1484</v>
      </c>
      <c r="H85" s="317">
        <v>29565</v>
      </c>
      <c r="I85" s="7"/>
    </row>
    <row r="86" spans="1:9" s="1" customFormat="1" ht="31.5">
      <c r="A86" s="155" t="s">
        <v>197</v>
      </c>
      <c r="B86" s="173" t="s">
        <v>177</v>
      </c>
      <c r="C86" s="139">
        <v>1169</v>
      </c>
      <c r="D86" s="139">
        <v>1169</v>
      </c>
      <c r="E86" s="185"/>
      <c r="F86" s="185"/>
      <c r="G86" s="139">
        <v>1169</v>
      </c>
      <c r="H86" s="314">
        <v>1169</v>
      </c>
      <c r="I86" s="7"/>
    </row>
    <row r="87" spans="1:9" s="1" customFormat="1" ht="33.75" customHeight="1">
      <c r="A87" s="155" t="s">
        <v>249</v>
      </c>
      <c r="B87" s="173"/>
      <c r="C87" s="139"/>
      <c r="D87" s="139">
        <v>1857</v>
      </c>
      <c r="E87" s="185"/>
      <c r="F87" s="185"/>
      <c r="G87" s="139"/>
      <c r="H87" s="314">
        <v>1857</v>
      </c>
      <c r="I87" s="7"/>
    </row>
    <row r="88" spans="1:9" s="1" customFormat="1" ht="31.5">
      <c r="A88" s="155" t="s">
        <v>232</v>
      </c>
      <c r="B88" s="173"/>
      <c r="C88" s="139"/>
      <c r="D88" s="139">
        <v>302</v>
      </c>
      <c r="E88" s="185"/>
      <c r="F88" s="185"/>
      <c r="G88" s="139"/>
      <c r="H88" s="314">
        <v>302</v>
      </c>
      <c r="I88" s="7"/>
    </row>
    <row r="89" spans="1:9" s="1" customFormat="1" ht="63.75" customHeight="1">
      <c r="A89" s="155" t="s">
        <v>250</v>
      </c>
      <c r="B89" s="173"/>
      <c r="C89" s="139"/>
      <c r="D89" s="139">
        <v>5377</v>
      </c>
      <c r="E89" s="185"/>
      <c r="F89" s="185"/>
      <c r="G89" s="139"/>
      <c r="H89" s="314">
        <v>5377</v>
      </c>
      <c r="I89" s="7"/>
    </row>
    <row r="90" spans="1:9" s="1" customFormat="1" ht="49.5" customHeight="1">
      <c r="A90" s="165" t="s">
        <v>251</v>
      </c>
      <c r="B90" s="145"/>
      <c r="C90" s="168"/>
      <c r="D90" s="168">
        <v>14575</v>
      </c>
      <c r="E90" s="186"/>
      <c r="F90" s="186"/>
      <c r="G90" s="168"/>
      <c r="H90" s="316">
        <v>14575</v>
      </c>
      <c r="I90" s="7"/>
    </row>
    <row r="91" spans="1:9" s="1" customFormat="1" ht="34.5" customHeight="1" thickBot="1">
      <c r="A91" s="165" t="s">
        <v>92</v>
      </c>
      <c r="B91" s="145" t="s">
        <v>177</v>
      </c>
      <c r="C91" s="168">
        <v>315</v>
      </c>
      <c r="D91" s="168">
        <v>6285</v>
      </c>
      <c r="E91" s="186"/>
      <c r="F91" s="186"/>
      <c r="G91" s="168">
        <v>315</v>
      </c>
      <c r="H91" s="316">
        <v>6285</v>
      </c>
      <c r="I91" s="7"/>
    </row>
    <row r="92" spans="1:9" s="1" customFormat="1" ht="16.5" thickBot="1">
      <c r="A92" s="192" t="s">
        <v>111</v>
      </c>
      <c r="B92" s="148" t="s">
        <v>93</v>
      </c>
      <c r="C92" s="193">
        <f>C85</f>
        <v>1484</v>
      </c>
      <c r="D92" s="193">
        <v>29565</v>
      </c>
      <c r="E92" s="187"/>
      <c r="F92" s="187"/>
      <c r="G92" s="193">
        <f>G85</f>
        <v>1484</v>
      </c>
      <c r="H92" s="318">
        <v>29565</v>
      </c>
      <c r="I92" s="7"/>
    </row>
    <row r="93" spans="1:9" s="1" customFormat="1" ht="31.5">
      <c r="A93" s="194" t="s">
        <v>235</v>
      </c>
      <c r="B93" s="189"/>
      <c r="C93" s="195"/>
      <c r="D93" s="190">
        <v>3575</v>
      </c>
      <c r="E93" s="191"/>
      <c r="F93" s="191"/>
      <c r="G93" s="195"/>
      <c r="H93" s="317">
        <v>3575</v>
      </c>
      <c r="I93" s="7"/>
    </row>
    <row r="94" spans="1:9" s="1" customFormat="1" ht="32.25" thickBot="1">
      <c r="A94" s="196" t="s">
        <v>236</v>
      </c>
      <c r="B94" s="145"/>
      <c r="C94" s="197"/>
      <c r="D94" s="168">
        <v>3575</v>
      </c>
      <c r="E94" s="186"/>
      <c r="F94" s="186"/>
      <c r="G94" s="197"/>
      <c r="H94" s="316">
        <v>3575</v>
      </c>
      <c r="I94" s="7"/>
    </row>
    <row r="95" spans="1:9" s="1" customFormat="1" ht="16.5" thickBot="1">
      <c r="A95" s="192" t="s">
        <v>234</v>
      </c>
      <c r="B95" s="148" t="s">
        <v>233</v>
      </c>
      <c r="C95" s="193"/>
      <c r="D95" s="193">
        <v>3575</v>
      </c>
      <c r="E95" s="187"/>
      <c r="F95" s="187"/>
      <c r="G95" s="193"/>
      <c r="H95" s="318">
        <v>3575</v>
      </c>
      <c r="I95" s="7"/>
    </row>
    <row r="96" spans="1:9" s="1" customFormat="1" ht="16.5" thickBot="1">
      <c r="A96" s="198" t="s">
        <v>94</v>
      </c>
      <c r="B96" s="189" t="s">
        <v>95</v>
      </c>
      <c r="C96" s="195">
        <f>C10+C11+C42+C55+C79+C84+C92</f>
        <v>51515</v>
      </c>
      <c r="D96" s="195">
        <f>D10+D11+D42+D55+D79+D84+D92+D95</f>
        <v>83032</v>
      </c>
      <c r="E96" s="195">
        <f>E10+E11+E42+E55+E79</f>
        <v>33141</v>
      </c>
      <c r="F96" s="195">
        <f>F10+F11+F42+F55+F79</f>
        <v>38142</v>
      </c>
      <c r="G96" s="195">
        <f>G79+G84+G92</f>
        <v>18374</v>
      </c>
      <c r="H96" s="319">
        <f>H79+H84+H92+H95</f>
        <v>44890</v>
      </c>
      <c r="I96" s="7"/>
    </row>
    <row r="97" spans="1:9" s="1" customFormat="1" ht="16.5" thickBot="1">
      <c r="A97" s="131" t="s">
        <v>120</v>
      </c>
      <c r="B97" s="199"/>
      <c r="C97" s="149">
        <f>C96</f>
        <v>51515</v>
      </c>
      <c r="D97" s="149">
        <v>83032</v>
      </c>
      <c r="E97" s="193">
        <f>E96</f>
        <v>33141</v>
      </c>
      <c r="F97" s="193">
        <v>38142</v>
      </c>
      <c r="G97" s="193">
        <f>G96</f>
        <v>18374</v>
      </c>
      <c r="H97" s="318">
        <v>44890</v>
      </c>
      <c r="I97" s="6"/>
    </row>
    <row r="98" spans="1:9" s="1" customFormat="1" ht="16.5" customHeight="1">
      <c r="A98" s="150" t="s">
        <v>96</v>
      </c>
      <c r="B98" s="151"/>
      <c r="C98" s="200">
        <v>5</v>
      </c>
      <c r="D98" s="200">
        <v>5</v>
      </c>
      <c r="E98" s="151"/>
      <c r="F98" s="151"/>
      <c r="G98" s="201"/>
      <c r="H98" s="320"/>
      <c r="I98" s="6"/>
    </row>
    <row r="99" spans="1:9" s="1" customFormat="1" ht="17.25" customHeight="1" thickBot="1">
      <c r="A99" s="202" t="s">
        <v>97</v>
      </c>
      <c r="B99" s="203"/>
      <c r="C99" s="204">
        <v>3</v>
      </c>
      <c r="D99" s="204">
        <v>3</v>
      </c>
      <c r="E99" s="203"/>
      <c r="F99" s="203"/>
      <c r="G99" s="205"/>
      <c r="H99" s="321"/>
      <c r="I99" s="12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5:6" ht="12.75">
      <c r="E101" s="3"/>
      <c r="F101" s="3"/>
    </row>
    <row r="102" spans="5:6" ht="12.75">
      <c r="E102" s="3"/>
      <c r="F102" s="3"/>
    </row>
    <row r="108" spans="7:8" ht="12.75">
      <c r="G108" s="3"/>
      <c r="H108" s="3"/>
    </row>
  </sheetData>
  <sheetProtection/>
  <mergeCells count="3">
    <mergeCell ref="A1:H1"/>
    <mergeCell ref="A2:H2"/>
    <mergeCell ref="C3:H3"/>
  </mergeCells>
  <printOptions horizontalCentered="1"/>
  <pageMargins left="0.15748031496062992" right="0.15748031496062992" top="0.1968503937007874" bottom="0.15748031496062992" header="0.5905511811023623" footer="0.15748031496062992"/>
  <pageSetup fitToHeight="4" fitToWidth="1" horizontalDpi="600" verticalDpi="600" orientation="landscape" paperSize="9" scale="71" r:id="rId1"/>
  <rowBreaks count="1" manualBreakCount="1">
    <brk id="42" max="7" man="1"/>
  </rowBreaks>
  <ignoredErrors>
    <ignoredError sqref="E48 C27 C48" formulaRange="1"/>
    <ignoredError sqref="E9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view="pageBreakPreview" zoomScale="90" zoomScaleNormal="90" zoomScaleSheetLayoutView="90" zoomScalePageLayoutView="0" workbookViewId="0" topLeftCell="A1">
      <selection activeCell="B34" sqref="B34"/>
    </sheetView>
  </sheetViews>
  <sheetFormatPr defaultColWidth="9.140625" defaultRowHeight="15"/>
  <cols>
    <col min="1" max="1" width="16.28125" style="15" customWidth="1"/>
    <col min="2" max="2" width="68.421875" style="15" customWidth="1"/>
    <col min="3" max="3" width="19.8515625" style="15" customWidth="1"/>
    <col min="4" max="4" width="19.7109375" style="15" customWidth="1"/>
    <col min="5" max="5" width="20.140625" style="15" customWidth="1"/>
    <col min="6" max="6" width="21.421875" style="15" customWidth="1"/>
    <col min="7" max="16384" width="9.140625" style="15" customWidth="1"/>
  </cols>
  <sheetData>
    <row r="1" spans="1:6" ht="39" customHeight="1">
      <c r="A1" s="322" t="s">
        <v>332</v>
      </c>
      <c r="B1" s="323"/>
      <c r="C1" s="323"/>
      <c r="D1" s="324"/>
      <c r="E1" s="324"/>
      <c r="F1" s="325"/>
    </row>
    <row r="2" spans="1:6" ht="48.75" customHeight="1">
      <c r="A2" s="337" t="s">
        <v>125</v>
      </c>
      <c r="B2" s="326" t="s">
        <v>126</v>
      </c>
      <c r="C2" s="326" t="s">
        <v>178</v>
      </c>
      <c r="D2" s="326" t="s">
        <v>333</v>
      </c>
      <c r="E2" s="326" t="s">
        <v>179</v>
      </c>
      <c r="F2" s="338" t="s">
        <v>334</v>
      </c>
    </row>
    <row r="3" spans="1:6" ht="15.75">
      <c r="A3" s="339" t="s">
        <v>127</v>
      </c>
      <c r="B3" s="327"/>
      <c r="C3" s="327"/>
      <c r="D3" s="327"/>
      <c r="E3" s="327"/>
      <c r="F3" s="340"/>
    </row>
    <row r="4" spans="1:6" ht="31.5" customHeight="1">
      <c r="A4" s="341" t="s">
        <v>292</v>
      </c>
      <c r="B4" s="328" t="s">
        <v>335</v>
      </c>
      <c r="C4" s="328"/>
      <c r="D4" s="328"/>
      <c r="E4" s="328"/>
      <c r="F4" s="342">
        <v>82</v>
      </c>
    </row>
    <row r="5" spans="1:6" ht="28.5" customHeight="1">
      <c r="A5" s="343" t="s">
        <v>128</v>
      </c>
      <c r="B5" s="328" t="s">
        <v>129</v>
      </c>
      <c r="C5" s="247">
        <v>15200</v>
      </c>
      <c r="D5" s="247">
        <v>22575</v>
      </c>
      <c r="E5" s="247">
        <v>90</v>
      </c>
      <c r="F5" s="344"/>
    </row>
    <row r="6" spans="1:6" ht="38.25" customHeight="1">
      <c r="A6" s="343" t="s">
        <v>130</v>
      </c>
      <c r="B6" s="328" t="s">
        <v>131</v>
      </c>
      <c r="C6" s="247"/>
      <c r="D6" s="247"/>
      <c r="E6" s="247">
        <v>232</v>
      </c>
      <c r="F6" s="344"/>
    </row>
    <row r="7" spans="1:6" ht="50.25" customHeight="1">
      <c r="A7" s="343" t="s">
        <v>132</v>
      </c>
      <c r="B7" s="328" t="s">
        <v>133</v>
      </c>
      <c r="C7" s="247">
        <v>465</v>
      </c>
      <c r="D7" s="247">
        <v>1895</v>
      </c>
      <c r="E7" s="247"/>
      <c r="F7" s="344"/>
    </row>
    <row r="8" spans="1:6" ht="38.25" customHeight="1">
      <c r="A8" s="343" t="s">
        <v>134</v>
      </c>
      <c r="B8" s="328" t="s">
        <v>135</v>
      </c>
      <c r="C8" s="247">
        <v>4</v>
      </c>
      <c r="D8" s="247">
        <v>2</v>
      </c>
      <c r="E8" s="247">
        <v>7625</v>
      </c>
      <c r="F8" s="344">
        <v>7213</v>
      </c>
    </row>
    <row r="9" spans="1:6" ht="30" customHeight="1">
      <c r="A9" s="343" t="s">
        <v>136</v>
      </c>
      <c r="B9" s="328" t="s">
        <v>137</v>
      </c>
      <c r="C9" s="247">
        <v>120</v>
      </c>
      <c r="D9" s="247"/>
      <c r="E9" s="247">
        <v>883</v>
      </c>
      <c r="F9" s="344">
        <v>754</v>
      </c>
    </row>
    <row r="10" spans="1:6" ht="30.75" customHeight="1">
      <c r="A10" s="343" t="s">
        <v>138</v>
      </c>
      <c r="B10" s="328" t="s">
        <v>139</v>
      </c>
      <c r="C10" s="247">
        <v>5167</v>
      </c>
      <c r="D10" s="247">
        <v>10345</v>
      </c>
      <c r="E10" s="247">
        <v>2412</v>
      </c>
      <c r="F10" s="344">
        <v>8310</v>
      </c>
    </row>
    <row r="11" spans="1:6" ht="33.75" customHeight="1">
      <c r="A11" s="343" t="s">
        <v>140</v>
      </c>
      <c r="B11" s="328" t="s">
        <v>141</v>
      </c>
      <c r="C11" s="247">
        <v>20001</v>
      </c>
      <c r="D11" s="247">
        <v>45513</v>
      </c>
      <c r="E11" s="247"/>
      <c r="F11" s="344"/>
    </row>
    <row r="12" spans="1:6" ht="30.75" customHeight="1">
      <c r="A12" s="343" t="s">
        <v>217</v>
      </c>
      <c r="B12" s="328" t="s">
        <v>218</v>
      </c>
      <c r="C12" s="247">
        <v>7425</v>
      </c>
      <c r="D12" s="247"/>
      <c r="E12" s="247"/>
      <c r="F12" s="344"/>
    </row>
    <row r="13" spans="1:6" ht="33" customHeight="1">
      <c r="A13" s="343" t="s">
        <v>142</v>
      </c>
      <c r="B13" s="328" t="s">
        <v>143</v>
      </c>
      <c r="C13" s="247"/>
      <c r="D13" s="247"/>
      <c r="E13" s="247">
        <v>1350</v>
      </c>
      <c r="F13" s="344">
        <v>1350</v>
      </c>
    </row>
    <row r="14" spans="1:6" ht="40.5" customHeight="1">
      <c r="A14" s="343" t="s">
        <v>144</v>
      </c>
      <c r="B14" s="328" t="s">
        <v>145</v>
      </c>
      <c r="C14" s="247"/>
      <c r="D14" s="247"/>
      <c r="E14" s="247">
        <v>751</v>
      </c>
      <c r="F14" s="344">
        <v>751</v>
      </c>
    </row>
    <row r="15" spans="1:6" ht="30" customHeight="1">
      <c r="A15" s="343" t="s">
        <v>146</v>
      </c>
      <c r="B15" s="328" t="s">
        <v>147</v>
      </c>
      <c r="C15" s="247"/>
      <c r="D15" s="247"/>
      <c r="E15" s="247">
        <v>297</v>
      </c>
      <c r="F15" s="344">
        <v>297</v>
      </c>
    </row>
    <row r="16" spans="1:6" ht="29.25" customHeight="1">
      <c r="A16" s="343" t="s">
        <v>219</v>
      </c>
      <c r="B16" s="328" t="s">
        <v>220</v>
      </c>
      <c r="C16" s="247"/>
      <c r="D16" s="247"/>
      <c r="E16" s="247">
        <v>230</v>
      </c>
      <c r="F16" s="344">
        <v>569</v>
      </c>
    </row>
    <row r="17" spans="1:6" ht="31.5" customHeight="1">
      <c r="A17" s="343" t="s">
        <v>148</v>
      </c>
      <c r="B17" s="328" t="s">
        <v>149</v>
      </c>
      <c r="C17" s="247"/>
      <c r="D17" s="247"/>
      <c r="E17" s="247">
        <v>38</v>
      </c>
      <c r="F17" s="344">
        <v>38</v>
      </c>
    </row>
    <row r="18" spans="1:6" ht="32.25" customHeight="1">
      <c r="A18" s="343" t="s">
        <v>150</v>
      </c>
      <c r="B18" s="328" t="s">
        <v>151</v>
      </c>
      <c r="C18" s="247"/>
      <c r="D18" s="247"/>
      <c r="E18" s="247">
        <v>345</v>
      </c>
      <c r="F18" s="344">
        <v>310</v>
      </c>
    </row>
    <row r="19" spans="1:6" ht="30" customHeight="1">
      <c r="A19" s="343" t="s">
        <v>152</v>
      </c>
      <c r="B19" s="328" t="s">
        <v>153</v>
      </c>
      <c r="C19" s="247"/>
      <c r="D19" s="247"/>
      <c r="E19" s="247">
        <v>1637</v>
      </c>
      <c r="F19" s="344">
        <v>995</v>
      </c>
    </row>
    <row r="20" spans="1:6" ht="29.25" customHeight="1">
      <c r="A20" s="343" t="s">
        <v>154</v>
      </c>
      <c r="B20" s="328" t="s">
        <v>155</v>
      </c>
      <c r="C20" s="247"/>
      <c r="D20" s="247"/>
      <c r="E20" s="247">
        <v>280</v>
      </c>
      <c r="F20" s="344">
        <v>180</v>
      </c>
    </row>
    <row r="21" spans="1:6" ht="29.25" customHeight="1">
      <c r="A21" s="343" t="s">
        <v>221</v>
      </c>
      <c r="B21" s="328" t="s">
        <v>222</v>
      </c>
      <c r="C21" s="247"/>
      <c r="D21" s="247"/>
      <c r="E21" s="247">
        <v>291</v>
      </c>
      <c r="F21" s="344">
        <v>437</v>
      </c>
    </row>
    <row r="22" spans="1:6" ht="54.75" customHeight="1">
      <c r="A22" s="343" t="s">
        <v>156</v>
      </c>
      <c r="B22" s="328" t="s">
        <v>157</v>
      </c>
      <c r="C22" s="247">
        <v>2697</v>
      </c>
      <c r="D22" s="247">
        <v>2697</v>
      </c>
      <c r="E22" s="247">
        <v>3440</v>
      </c>
      <c r="F22" s="344">
        <v>4429</v>
      </c>
    </row>
    <row r="23" spans="1:6" ht="27" customHeight="1">
      <c r="A23" s="345" t="s">
        <v>158</v>
      </c>
      <c r="B23" s="328" t="s">
        <v>159</v>
      </c>
      <c r="C23" s="248">
        <v>395</v>
      </c>
      <c r="D23" s="248"/>
      <c r="E23" s="247">
        <v>3801</v>
      </c>
      <c r="F23" s="344">
        <v>10247</v>
      </c>
    </row>
    <row r="24" spans="1:6" ht="29.25" customHeight="1">
      <c r="A24" s="343" t="s">
        <v>160</v>
      </c>
      <c r="B24" s="328" t="s">
        <v>161</v>
      </c>
      <c r="C24" s="247">
        <v>6</v>
      </c>
      <c r="D24" s="247">
        <v>5</v>
      </c>
      <c r="E24" s="247">
        <v>160</v>
      </c>
      <c r="F24" s="344">
        <v>229</v>
      </c>
    </row>
    <row r="25" spans="1:6" ht="29.25" customHeight="1">
      <c r="A25" s="343" t="s">
        <v>162</v>
      </c>
      <c r="B25" s="328" t="s">
        <v>163</v>
      </c>
      <c r="C25" s="247">
        <v>35</v>
      </c>
      <c r="D25" s="247"/>
      <c r="E25" s="247">
        <v>4150</v>
      </c>
      <c r="F25" s="344">
        <v>4695</v>
      </c>
    </row>
    <row r="26" spans="1:6" ht="29.25" customHeight="1">
      <c r="A26" s="343" t="s">
        <v>164</v>
      </c>
      <c r="B26" s="328" t="s">
        <v>165</v>
      </c>
      <c r="C26" s="247"/>
      <c r="D26" s="247"/>
      <c r="E26" s="247">
        <v>700</v>
      </c>
      <c r="F26" s="344">
        <v>825</v>
      </c>
    </row>
    <row r="27" spans="1:6" ht="29.25" customHeight="1">
      <c r="A27" s="343" t="s">
        <v>166</v>
      </c>
      <c r="B27" s="328" t="s">
        <v>167</v>
      </c>
      <c r="C27" s="247"/>
      <c r="D27" s="247"/>
      <c r="E27" s="247">
        <v>51</v>
      </c>
      <c r="F27" s="344"/>
    </row>
    <row r="28" spans="1:6" ht="29.25" customHeight="1">
      <c r="A28" s="343" t="s">
        <v>168</v>
      </c>
      <c r="B28" s="328" t="s">
        <v>169</v>
      </c>
      <c r="C28" s="247"/>
      <c r="D28" s="247"/>
      <c r="E28" s="247">
        <v>3085</v>
      </c>
      <c r="F28" s="344">
        <v>2873</v>
      </c>
    </row>
    <row r="29" spans="1:6" ht="29.25" customHeight="1">
      <c r="A29" s="343" t="s">
        <v>224</v>
      </c>
      <c r="B29" s="328" t="s">
        <v>225</v>
      </c>
      <c r="C29" s="247"/>
      <c r="D29" s="247"/>
      <c r="E29" s="247">
        <v>16</v>
      </c>
      <c r="F29" s="344">
        <v>2574</v>
      </c>
    </row>
    <row r="30" spans="1:6" ht="30" customHeight="1">
      <c r="A30" s="343" t="s">
        <v>170</v>
      </c>
      <c r="B30" s="328" t="s">
        <v>171</v>
      </c>
      <c r="C30" s="247"/>
      <c r="D30" s="247"/>
      <c r="E30" s="247">
        <v>1850</v>
      </c>
      <c r="F30" s="344"/>
    </row>
    <row r="31" spans="1:6" ht="26.25" customHeight="1">
      <c r="A31" s="343" t="s">
        <v>226</v>
      </c>
      <c r="B31" s="328" t="s">
        <v>227</v>
      </c>
      <c r="C31" s="247"/>
      <c r="D31" s="247"/>
      <c r="E31" s="247">
        <v>987</v>
      </c>
      <c r="F31" s="344">
        <v>22331</v>
      </c>
    </row>
    <row r="32" spans="1:6" ht="27.75" customHeight="1">
      <c r="A32" s="345" t="s">
        <v>172</v>
      </c>
      <c r="B32" s="328" t="s">
        <v>173</v>
      </c>
      <c r="C32" s="248"/>
      <c r="D32" s="248"/>
      <c r="E32" s="247">
        <v>64</v>
      </c>
      <c r="F32" s="344">
        <v>317</v>
      </c>
    </row>
    <row r="33" spans="1:6" ht="29.25" customHeight="1">
      <c r="A33" s="345"/>
      <c r="B33" s="329" t="s">
        <v>174</v>
      </c>
      <c r="C33" s="248"/>
      <c r="D33" s="248"/>
      <c r="E33" s="249">
        <v>50</v>
      </c>
      <c r="F33" s="346">
        <v>3901</v>
      </c>
    </row>
    <row r="34" spans="1:6" ht="30" customHeight="1" thickBot="1">
      <c r="A34" s="347"/>
      <c r="B34" s="330" t="s">
        <v>175</v>
      </c>
      <c r="C34" s="331"/>
      <c r="D34" s="331"/>
      <c r="E34" s="332">
        <v>16700</v>
      </c>
      <c r="F34" s="348">
        <v>9325</v>
      </c>
    </row>
    <row r="35" spans="1:6" ht="30" customHeight="1" thickBot="1">
      <c r="A35" s="333" t="s">
        <v>176</v>
      </c>
      <c r="B35" s="334"/>
      <c r="C35" s="335">
        <v>51515</v>
      </c>
      <c r="D35" s="335">
        <f>SUM(D5:D34)</f>
        <v>83032</v>
      </c>
      <c r="E35" s="335">
        <v>51515</v>
      </c>
      <c r="F35" s="336">
        <f>SUM(F4:F34)</f>
        <v>83032</v>
      </c>
    </row>
    <row r="36" spans="1:6" ht="15">
      <c r="A36" s="16"/>
      <c r="B36" s="16"/>
      <c r="C36" s="16"/>
      <c r="D36" s="16"/>
      <c r="E36" s="16"/>
      <c r="F36" s="16"/>
    </row>
  </sheetData>
  <sheetProtection/>
  <mergeCells count="3">
    <mergeCell ref="A1:F1"/>
    <mergeCell ref="A3:F3"/>
    <mergeCell ref="A35:B35"/>
  </mergeCells>
  <printOptions/>
  <pageMargins left="0.15748031496062992" right="0.15748031496062992" top="0.5511811023622047" bottom="0.3937007874015748" header="0.5118110236220472" footer="0.15748031496062992"/>
  <pageSetup fitToHeight="1" fitToWidth="1" horizontalDpi="600" verticalDpi="600" orientation="portrait" paperSize="9" scale="60" r:id="rId1"/>
  <ignoredErrors>
    <ignoredError sqref="A5:A11 A32 A13:A15 A17:A20 A22:A28 A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110" zoomScaleNormal="110" zoomScalePageLayoutView="0" workbookViewId="0" topLeftCell="A1">
      <selection activeCell="E23" sqref="E23"/>
    </sheetView>
  </sheetViews>
  <sheetFormatPr defaultColWidth="9.140625" defaultRowHeight="15"/>
  <cols>
    <col min="1" max="1" width="55.8515625" style="2" customWidth="1"/>
    <col min="2" max="2" width="16.421875" style="2" customWidth="1"/>
    <col min="3" max="3" width="16.7109375" style="2" customWidth="1"/>
    <col min="4" max="4" width="17.8515625" style="2" customWidth="1"/>
    <col min="5" max="5" width="16.28125" style="2" customWidth="1"/>
    <col min="6" max="6" width="17.140625" style="2" customWidth="1"/>
    <col min="7" max="7" width="16.8515625" style="2" customWidth="1"/>
    <col min="8" max="16384" width="9.140625" style="2" customWidth="1"/>
  </cols>
  <sheetData>
    <row r="1" spans="1:7" ht="15">
      <c r="A1" s="262" t="s">
        <v>215</v>
      </c>
      <c r="B1" s="262"/>
      <c r="C1" s="262"/>
      <c r="D1" s="262"/>
      <c r="E1" s="262"/>
      <c r="F1" s="262"/>
      <c r="G1" s="262"/>
    </row>
    <row r="2" spans="1:7" ht="15">
      <c r="A2" s="263" t="s">
        <v>7</v>
      </c>
      <c r="B2" s="263"/>
      <c r="C2" s="263"/>
      <c r="D2" s="263"/>
      <c r="E2" s="263"/>
      <c r="F2" s="263"/>
      <c r="G2" s="263"/>
    </row>
    <row r="3" spans="1:7" ht="15" customHeight="1">
      <c r="A3" s="264" t="s">
        <v>262</v>
      </c>
      <c r="B3" s="265"/>
      <c r="C3" s="265"/>
      <c r="D3" s="265"/>
      <c r="E3" s="265"/>
      <c r="F3" s="265"/>
      <c r="G3" s="265"/>
    </row>
    <row r="4" spans="1:7" ht="45">
      <c r="A4" s="31" t="s">
        <v>0</v>
      </c>
      <c r="B4" s="31" t="s">
        <v>121</v>
      </c>
      <c r="C4" s="32" t="s">
        <v>263</v>
      </c>
      <c r="D4" s="31" t="s">
        <v>8</v>
      </c>
      <c r="E4" s="32" t="s">
        <v>340</v>
      </c>
      <c r="F4" s="31" t="s">
        <v>9</v>
      </c>
      <c r="G4" s="32" t="s">
        <v>341</v>
      </c>
    </row>
    <row r="5" spans="1:7" ht="15">
      <c r="A5" s="37" t="s">
        <v>1</v>
      </c>
      <c r="B5" s="29">
        <v>24942</v>
      </c>
      <c r="C5" s="30">
        <v>54892</v>
      </c>
      <c r="D5" s="29">
        <v>23723</v>
      </c>
      <c r="E5" s="30">
        <v>25112</v>
      </c>
      <c r="F5" s="29">
        <v>1219</v>
      </c>
      <c r="G5" s="30">
        <v>29780</v>
      </c>
    </row>
    <row r="6" spans="1:7" ht="15">
      <c r="A6" s="37" t="s">
        <v>2</v>
      </c>
      <c r="B6" s="29">
        <v>51515</v>
      </c>
      <c r="C6" s="30">
        <v>83032</v>
      </c>
      <c r="D6" s="29">
        <v>33141</v>
      </c>
      <c r="E6" s="30">
        <v>38142</v>
      </c>
      <c r="F6" s="29">
        <v>18374</v>
      </c>
      <c r="G6" s="30">
        <v>44890</v>
      </c>
    </row>
    <row r="7" spans="1:7" ht="15">
      <c r="A7" s="37" t="s">
        <v>238</v>
      </c>
      <c r="B7" s="29" t="s">
        <v>257</v>
      </c>
      <c r="C7" s="36" t="s">
        <v>257</v>
      </c>
      <c r="D7" s="29" t="s">
        <v>257</v>
      </c>
      <c r="E7" s="30" t="s">
        <v>257</v>
      </c>
      <c r="F7" s="29" t="s">
        <v>257</v>
      </c>
      <c r="G7" s="36" t="s">
        <v>257</v>
      </c>
    </row>
    <row r="8" spans="1:7" ht="15">
      <c r="A8" s="37" t="s">
        <v>3</v>
      </c>
      <c r="B8" s="33">
        <f>B5-B6</f>
        <v>-26573</v>
      </c>
      <c r="C8" s="30">
        <f>C5-C6</f>
        <v>-28140</v>
      </c>
      <c r="D8" s="29">
        <v>-9418</v>
      </c>
      <c r="E8" s="30">
        <f>E5-E6</f>
        <v>-13030</v>
      </c>
      <c r="F8" s="29">
        <v>-17155</v>
      </c>
      <c r="G8" s="30">
        <f>G5-G6</f>
        <v>-15110</v>
      </c>
    </row>
    <row r="9" spans="1:9" ht="15">
      <c r="A9" s="38" t="s">
        <v>4</v>
      </c>
      <c r="B9" s="29">
        <v>19148</v>
      </c>
      <c r="C9" s="30">
        <v>19148</v>
      </c>
      <c r="D9" s="29">
        <v>3948</v>
      </c>
      <c r="E9" s="30">
        <v>3948</v>
      </c>
      <c r="F9" s="29">
        <v>15200</v>
      </c>
      <c r="G9" s="30">
        <v>15200</v>
      </c>
      <c r="I9" s="3"/>
    </row>
    <row r="10" spans="1:9" ht="31.5" customHeight="1">
      <c r="A10" s="38" t="s">
        <v>264</v>
      </c>
      <c r="B10" s="29">
        <v>-7425</v>
      </c>
      <c r="C10" s="30">
        <f>C8+C9</f>
        <v>-8992</v>
      </c>
      <c r="D10" s="29">
        <v>-5470</v>
      </c>
      <c r="E10" s="30">
        <f>E8+E9</f>
        <v>-9082</v>
      </c>
      <c r="F10" s="29">
        <v>-1955</v>
      </c>
      <c r="G10" s="30">
        <f>G8+G9</f>
        <v>90</v>
      </c>
      <c r="I10" s="3"/>
    </row>
    <row r="11" spans="1:9" ht="15">
      <c r="A11" s="38" t="s">
        <v>42</v>
      </c>
      <c r="B11" s="29">
        <v>7425</v>
      </c>
      <c r="C11" s="30">
        <v>1617</v>
      </c>
      <c r="D11" s="29">
        <v>7425</v>
      </c>
      <c r="E11" s="30">
        <v>1617</v>
      </c>
      <c r="F11" s="29"/>
      <c r="G11" s="30" t="s">
        <v>257</v>
      </c>
      <c r="I11" s="3"/>
    </row>
    <row r="12" spans="1:9" ht="15">
      <c r="A12" s="38" t="s">
        <v>265</v>
      </c>
      <c r="B12" s="29"/>
      <c r="C12" s="30">
        <f>C10+C11</f>
        <v>-7375</v>
      </c>
      <c r="D12" s="29"/>
      <c r="E12" s="30">
        <f>E10+E11</f>
        <v>-7465</v>
      </c>
      <c r="F12" s="29"/>
      <c r="G12" s="30">
        <v>90</v>
      </c>
      <c r="I12" s="3"/>
    </row>
    <row r="13" spans="1:9" ht="17.25" customHeight="1">
      <c r="A13" s="38" t="s">
        <v>239</v>
      </c>
      <c r="B13" s="29"/>
      <c r="C13" s="30">
        <v>7375</v>
      </c>
      <c r="D13" s="29"/>
      <c r="E13" s="30">
        <v>7375</v>
      </c>
      <c r="F13" s="29"/>
      <c r="G13" s="30" t="s">
        <v>257</v>
      </c>
      <c r="I13" s="3"/>
    </row>
    <row r="14" spans="1:9" ht="17.25" customHeight="1">
      <c r="A14" s="38" t="s">
        <v>240</v>
      </c>
      <c r="B14" s="29"/>
      <c r="C14" s="30" t="s">
        <v>257</v>
      </c>
      <c r="D14" s="29"/>
      <c r="E14" s="30">
        <f>E12+E13</f>
        <v>-90</v>
      </c>
      <c r="F14" s="29"/>
      <c r="G14" s="30">
        <v>90</v>
      </c>
      <c r="I14" s="3"/>
    </row>
    <row r="15" spans="1:7" ht="15">
      <c r="A15" s="39" t="s">
        <v>5</v>
      </c>
      <c r="B15" s="34">
        <v>51515</v>
      </c>
      <c r="C15" s="35">
        <f>C6</f>
        <v>83032</v>
      </c>
      <c r="D15" s="34">
        <v>33141</v>
      </c>
      <c r="E15" s="35">
        <f>E6</f>
        <v>38142</v>
      </c>
      <c r="F15" s="34">
        <v>15683</v>
      </c>
      <c r="G15" s="35">
        <f>G6</f>
        <v>44890</v>
      </c>
    </row>
    <row r="16" spans="1:7" ht="15">
      <c r="A16" s="39" t="s">
        <v>6</v>
      </c>
      <c r="B16" s="34">
        <f>B5+B9+B11</f>
        <v>51515</v>
      </c>
      <c r="C16" s="35">
        <f>C5+C9+C11+C13</f>
        <v>83032</v>
      </c>
      <c r="D16" s="34">
        <v>35096</v>
      </c>
      <c r="E16" s="35">
        <f>E5+E9+E11+E13</f>
        <v>38052</v>
      </c>
      <c r="F16" s="34">
        <v>16419</v>
      </c>
      <c r="G16" s="35">
        <f>G5+G9</f>
        <v>44980</v>
      </c>
    </row>
    <row r="17" spans="1:7" ht="12.75">
      <c r="A17" s="14"/>
      <c r="B17" s="14"/>
      <c r="C17" s="14"/>
      <c r="D17" s="14"/>
      <c r="E17" s="14"/>
      <c r="F17" s="14"/>
      <c r="G17" s="14"/>
    </row>
    <row r="18" spans="4:5" ht="12.75">
      <c r="D18" s="3"/>
      <c r="E18" s="3"/>
    </row>
    <row r="20" spans="4:5" ht="12.75">
      <c r="D20" s="3"/>
      <c r="E20" s="3"/>
    </row>
    <row r="23" spans="4:5" ht="12.75">
      <c r="D23" s="3"/>
      <c r="E23" s="3"/>
    </row>
  </sheetData>
  <sheetProtection/>
  <mergeCells count="3">
    <mergeCell ref="A1:G1"/>
    <mergeCell ref="A2:G2"/>
    <mergeCell ref="A3:G3"/>
  </mergeCells>
  <printOptions/>
  <pageMargins left="0.31496062992125984" right="0.15748031496062992" top="0.5511811023622047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="80" zoomScaleNormal="80" zoomScalePageLayoutView="0" workbookViewId="0" topLeftCell="A1">
      <selection activeCell="A31" sqref="A31"/>
    </sheetView>
  </sheetViews>
  <sheetFormatPr defaultColWidth="9.140625" defaultRowHeight="15"/>
  <cols>
    <col min="1" max="1" width="66.140625" style="0" customWidth="1"/>
    <col min="2" max="2" width="36.140625" style="0" customWidth="1"/>
    <col min="3" max="3" width="37.8515625" style="0" customWidth="1"/>
    <col min="4" max="4" width="33.28125" style="0" customWidth="1"/>
    <col min="5" max="5" width="31.28125" style="0" customWidth="1"/>
    <col min="6" max="6" width="15.140625" style="0" customWidth="1"/>
  </cols>
  <sheetData>
    <row r="1" spans="1:5" ht="24.75" customHeight="1">
      <c r="A1" s="269" t="s">
        <v>216</v>
      </c>
      <c r="B1" s="270"/>
      <c r="C1" s="270"/>
      <c r="D1" s="270"/>
      <c r="E1" s="271"/>
    </row>
    <row r="2" spans="1:5" ht="41.25" customHeight="1">
      <c r="A2" s="24"/>
      <c r="B2" s="25"/>
      <c r="C2" s="25"/>
      <c r="D2" s="25"/>
      <c r="E2" s="26"/>
    </row>
    <row r="3" spans="1:5" ht="30" customHeight="1">
      <c r="A3" s="266" t="s">
        <v>258</v>
      </c>
      <c r="B3" s="267"/>
      <c r="C3" s="267"/>
      <c r="D3" s="267"/>
      <c r="E3" s="268"/>
    </row>
    <row r="4" spans="1:5" ht="33" customHeight="1">
      <c r="A4" s="19" t="s">
        <v>122</v>
      </c>
      <c r="B4" s="272" t="s">
        <v>260</v>
      </c>
      <c r="C4" s="273"/>
      <c r="D4" s="274" t="s">
        <v>259</v>
      </c>
      <c r="E4" s="275"/>
    </row>
    <row r="5" spans="1:5" ht="35.25" customHeight="1">
      <c r="A5" s="20" t="s">
        <v>223</v>
      </c>
      <c r="B5" s="21">
        <v>1169</v>
      </c>
      <c r="C5" s="21">
        <v>1169</v>
      </c>
      <c r="D5" s="21">
        <v>1484</v>
      </c>
      <c r="E5" s="21">
        <v>1484</v>
      </c>
    </row>
    <row r="6" spans="1:5" ht="44.25" customHeight="1">
      <c r="A6" s="27"/>
      <c r="B6" s="17"/>
      <c r="C6" s="17"/>
      <c r="D6" s="17"/>
      <c r="E6" s="28"/>
    </row>
    <row r="7" spans="1:5" ht="34.5" customHeight="1">
      <c r="A7" s="274" t="s">
        <v>255</v>
      </c>
      <c r="B7" s="276"/>
      <c r="C7" s="276"/>
      <c r="D7" s="276"/>
      <c r="E7" s="277"/>
    </row>
    <row r="8" spans="1:5" ht="42" customHeight="1">
      <c r="A8" s="19" t="s">
        <v>122</v>
      </c>
      <c r="B8" s="272" t="s">
        <v>260</v>
      </c>
      <c r="C8" s="273"/>
      <c r="D8" s="274" t="s">
        <v>259</v>
      </c>
      <c r="E8" s="275"/>
    </row>
    <row r="9" spans="1:5" ht="33" customHeight="1">
      <c r="A9" s="22" t="s">
        <v>256</v>
      </c>
      <c r="B9" s="23" t="s">
        <v>257</v>
      </c>
      <c r="C9" s="21">
        <v>3551</v>
      </c>
      <c r="D9" s="23" t="s">
        <v>261</v>
      </c>
      <c r="E9" s="21">
        <v>3575</v>
      </c>
    </row>
  </sheetData>
  <sheetProtection/>
  <mergeCells count="7">
    <mergeCell ref="A3:E3"/>
    <mergeCell ref="A1:E1"/>
    <mergeCell ref="B4:C4"/>
    <mergeCell ref="D4:E4"/>
    <mergeCell ref="A7:E7"/>
    <mergeCell ref="B8:C8"/>
    <mergeCell ref="D8:E8"/>
  </mergeCells>
  <printOptions/>
  <pageMargins left="0.22" right="0.15748031496062992" top="0.5" bottom="0.7480314960629921" header="0.31496062992125984" footer="0.31496062992125984"/>
  <pageSetup fitToHeight="1" fitToWidth="1" horizontalDpi="200" verticalDpi="2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="80" zoomScaleNormal="80" zoomScaleSheetLayoutView="80" workbookViewId="0" topLeftCell="A1">
      <selection activeCell="F35" sqref="F35"/>
    </sheetView>
  </sheetViews>
  <sheetFormatPr defaultColWidth="9.140625" defaultRowHeight="15"/>
  <cols>
    <col min="1" max="1" width="39.8515625" style="0" customWidth="1"/>
    <col min="2" max="2" width="25.28125" style="0" customWidth="1"/>
    <col min="3" max="3" width="19.28125" style="0" customWidth="1"/>
    <col min="4" max="4" width="16.140625" style="0" customWidth="1"/>
    <col min="5" max="5" width="16.8515625" style="0" customWidth="1"/>
    <col min="6" max="6" width="16.140625" style="0" customWidth="1"/>
    <col min="7" max="7" width="14.00390625" style="0" customWidth="1"/>
    <col min="8" max="8" width="15.140625" style="0" customWidth="1"/>
    <col min="9" max="9" width="15.00390625" style="0" customWidth="1"/>
    <col min="10" max="10" width="16.7109375" style="0" customWidth="1"/>
    <col min="11" max="11" width="18.00390625" style="0" customWidth="1"/>
    <col min="12" max="12" width="19.00390625" style="0" customWidth="1"/>
  </cols>
  <sheetData>
    <row r="1" spans="1:14" ht="75">
      <c r="A1" s="206" t="s">
        <v>266</v>
      </c>
      <c r="B1" s="216" t="s">
        <v>267</v>
      </c>
      <c r="C1" s="217" t="s">
        <v>272</v>
      </c>
      <c r="D1" s="217" t="s">
        <v>273</v>
      </c>
      <c r="E1" s="217" t="s">
        <v>304</v>
      </c>
      <c r="F1" s="217" t="s">
        <v>308</v>
      </c>
      <c r="G1" s="217" t="s">
        <v>308</v>
      </c>
      <c r="H1" s="218" t="s">
        <v>314</v>
      </c>
      <c r="I1" s="218" t="s">
        <v>315</v>
      </c>
      <c r="J1" s="216" t="s">
        <v>316</v>
      </c>
      <c r="K1" s="219" t="s">
        <v>317</v>
      </c>
      <c r="L1" s="220"/>
      <c r="M1" s="220"/>
      <c r="N1" s="211"/>
    </row>
    <row r="2" spans="1:13" ht="15">
      <c r="A2" s="212" t="s">
        <v>268</v>
      </c>
      <c r="B2" s="221">
        <v>107055</v>
      </c>
      <c r="C2" s="222">
        <v>1523</v>
      </c>
      <c r="D2" s="222">
        <v>763</v>
      </c>
      <c r="E2" s="222"/>
      <c r="F2" s="222"/>
      <c r="G2" s="222"/>
      <c r="H2" s="222"/>
      <c r="I2" s="222"/>
      <c r="J2" s="223"/>
      <c r="K2" s="224">
        <f>C2+D2+C3+C4+C5</f>
        <v>2873</v>
      </c>
      <c r="L2" s="18"/>
      <c r="M2" s="18"/>
    </row>
    <row r="3" spans="1:13" ht="15">
      <c r="A3" s="212"/>
      <c r="B3" s="223"/>
      <c r="C3" s="222">
        <v>144</v>
      </c>
      <c r="D3" s="222"/>
      <c r="E3" s="222"/>
      <c r="F3" s="222"/>
      <c r="G3" s="222"/>
      <c r="H3" s="222"/>
      <c r="I3" s="222"/>
      <c r="J3" s="223"/>
      <c r="K3" s="222"/>
      <c r="L3" s="18"/>
      <c r="M3" s="18"/>
    </row>
    <row r="4" spans="1:13" ht="15">
      <c r="A4" s="212"/>
      <c r="B4" s="223"/>
      <c r="C4" s="222">
        <v>411</v>
      </c>
      <c r="D4" s="222"/>
      <c r="E4" s="222"/>
      <c r="F4" s="222"/>
      <c r="G4" s="222"/>
      <c r="H4" s="222"/>
      <c r="I4" s="222"/>
      <c r="J4" s="223"/>
      <c r="K4" s="222"/>
      <c r="L4" s="18"/>
      <c r="M4" s="18"/>
    </row>
    <row r="5" spans="1:13" ht="15">
      <c r="A5" s="206"/>
      <c r="B5" s="225"/>
      <c r="C5" s="224">
        <v>32</v>
      </c>
      <c r="D5" s="224"/>
      <c r="E5" s="224"/>
      <c r="F5" s="224"/>
      <c r="G5" s="224"/>
      <c r="H5" s="224"/>
      <c r="I5" s="224"/>
      <c r="J5" s="225"/>
      <c r="K5" s="224"/>
      <c r="L5" s="18"/>
      <c r="M5" s="18"/>
    </row>
    <row r="6" spans="1:13" ht="15">
      <c r="A6" t="s">
        <v>309</v>
      </c>
      <c r="B6" s="226" t="s">
        <v>142</v>
      </c>
      <c r="C6" s="18"/>
      <c r="D6" s="18"/>
      <c r="E6" s="18"/>
      <c r="F6" s="18">
        <v>1350</v>
      </c>
      <c r="G6" s="18"/>
      <c r="H6" s="18"/>
      <c r="I6" s="18"/>
      <c r="J6" s="223"/>
      <c r="K6" s="18">
        <f aca="true" t="shared" si="0" ref="K6:K11">SUM(B6:J6)</f>
        <v>1350</v>
      </c>
      <c r="L6" s="18"/>
      <c r="M6" s="18"/>
    </row>
    <row r="7" spans="1:13" ht="15">
      <c r="A7" t="s">
        <v>310</v>
      </c>
      <c r="B7" s="226" t="s">
        <v>144</v>
      </c>
      <c r="C7" s="18"/>
      <c r="D7" s="18"/>
      <c r="E7" s="18"/>
      <c r="F7" s="18">
        <v>751</v>
      </c>
      <c r="G7" s="18"/>
      <c r="H7" s="18"/>
      <c r="I7" s="18"/>
      <c r="J7" s="223"/>
      <c r="K7" s="18">
        <f t="shared" si="0"/>
        <v>751</v>
      </c>
      <c r="L7" s="18"/>
      <c r="M7" s="18"/>
    </row>
    <row r="8" spans="1:13" ht="15">
      <c r="A8" t="s">
        <v>313</v>
      </c>
      <c r="B8" s="226" t="s">
        <v>148</v>
      </c>
      <c r="C8" s="18"/>
      <c r="D8" s="18"/>
      <c r="E8" s="18"/>
      <c r="F8" s="18">
        <v>38</v>
      </c>
      <c r="G8" s="18"/>
      <c r="H8" s="18"/>
      <c r="I8" s="18"/>
      <c r="J8" s="223"/>
      <c r="K8" s="18">
        <f t="shared" si="0"/>
        <v>38</v>
      </c>
      <c r="L8" s="18"/>
      <c r="M8" s="18"/>
    </row>
    <row r="9" spans="1:13" ht="15">
      <c r="A9" t="s">
        <v>311</v>
      </c>
      <c r="B9" s="226" t="s">
        <v>221</v>
      </c>
      <c r="C9" s="18"/>
      <c r="D9" s="18"/>
      <c r="E9" s="18"/>
      <c r="F9" s="18">
        <v>437</v>
      </c>
      <c r="G9" s="18"/>
      <c r="H9" s="18"/>
      <c r="I9" s="18"/>
      <c r="J9" s="223"/>
      <c r="K9" s="18">
        <f t="shared" si="0"/>
        <v>437</v>
      </c>
      <c r="L9" s="18"/>
      <c r="M9" s="18"/>
    </row>
    <row r="10" spans="1:13" ht="15">
      <c r="A10" t="s">
        <v>293</v>
      </c>
      <c r="B10" s="226" t="s">
        <v>292</v>
      </c>
      <c r="C10" s="18"/>
      <c r="D10" s="18">
        <v>82</v>
      </c>
      <c r="E10" s="18"/>
      <c r="F10" s="18"/>
      <c r="G10" s="18"/>
      <c r="H10" s="18"/>
      <c r="I10" s="18"/>
      <c r="J10" s="223"/>
      <c r="K10" s="18">
        <f t="shared" si="0"/>
        <v>82</v>
      </c>
      <c r="L10" s="18"/>
      <c r="M10" s="18"/>
    </row>
    <row r="11" spans="1:13" ht="15">
      <c r="A11" t="s">
        <v>277</v>
      </c>
      <c r="B11" s="226" t="s">
        <v>160</v>
      </c>
      <c r="C11" s="18"/>
      <c r="D11" s="18">
        <v>229</v>
      </c>
      <c r="E11" s="18"/>
      <c r="F11" s="18"/>
      <c r="G11" s="18"/>
      <c r="H11" s="18"/>
      <c r="I11" s="18"/>
      <c r="J11" s="223"/>
      <c r="K11" s="18">
        <f t="shared" si="0"/>
        <v>229</v>
      </c>
      <c r="L11" s="18"/>
      <c r="M11" s="18"/>
    </row>
    <row r="12" spans="1:13" ht="15">
      <c r="A12" s="212" t="s">
        <v>269</v>
      </c>
      <c r="B12" s="226" t="s">
        <v>134</v>
      </c>
      <c r="C12" s="222">
        <v>2435</v>
      </c>
      <c r="D12" s="222">
        <v>870</v>
      </c>
      <c r="E12" s="222"/>
      <c r="F12" s="222">
        <v>507</v>
      </c>
      <c r="G12" s="222"/>
      <c r="H12" s="222"/>
      <c r="I12" s="222"/>
      <c r="J12" s="223"/>
      <c r="K12" s="224">
        <f>C12+D12+F12+C13+C14+C15+C16+C17+C18</f>
        <v>7213</v>
      </c>
      <c r="L12" s="18"/>
      <c r="M12" s="18"/>
    </row>
    <row r="13" spans="1:13" ht="15">
      <c r="A13" s="212"/>
      <c r="B13" s="226"/>
      <c r="C13" s="222">
        <v>142</v>
      </c>
      <c r="D13" s="222"/>
      <c r="E13" s="222"/>
      <c r="F13" s="222"/>
      <c r="G13" s="222"/>
      <c r="H13" s="222"/>
      <c r="I13" s="222"/>
      <c r="J13" s="223"/>
      <c r="K13" s="222"/>
      <c r="L13" s="18"/>
      <c r="M13" s="18"/>
    </row>
    <row r="14" spans="1:13" ht="15">
      <c r="A14" s="212"/>
      <c r="B14" s="226"/>
      <c r="C14" s="222">
        <v>730</v>
      </c>
      <c r="D14" s="222"/>
      <c r="E14" s="222"/>
      <c r="F14" s="222"/>
      <c r="G14" s="222"/>
      <c r="H14" s="222"/>
      <c r="I14" s="222"/>
      <c r="J14" s="223"/>
      <c r="K14" s="222"/>
      <c r="L14" s="18"/>
      <c r="M14" s="18"/>
    </row>
    <row r="15" spans="1:13" ht="15">
      <c r="A15" s="212"/>
      <c r="B15" s="226"/>
      <c r="C15" s="222">
        <v>1134</v>
      </c>
      <c r="D15" s="222"/>
      <c r="E15" s="222"/>
      <c r="F15" s="222"/>
      <c r="G15" s="222"/>
      <c r="H15" s="222"/>
      <c r="I15" s="222"/>
      <c r="J15" s="223"/>
      <c r="K15" s="222"/>
      <c r="L15" s="18"/>
      <c r="M15" s="18"/>
    </row>
    <row r="16" spans="1:13" ht="15">
      <c r="A16" s="212"/>
      <c r="B16" s="226"/>
      <c r="C16" s="222">
        <v>658</v>
      </c>
      <c r="D16" s="222"/>
      <c r="E16" s="222"/>
      <c r="F16" s="222"/>
      <c r="G16" s="222"/>
      <c r="H16" s="222"/>
      <c r="I16" s="222"/>
      <c r="J16" s="223"/>
      <c r="K16" s="222"/>
      <c r="L16" s="18"/>
      <c r="M16" s="18"/>
    </row>
    <row r="17" spans="1:13" ht="15">
      <c r="A17" s="212"/>
      <c r="B17" s="226"/>
      <c r="C17" s="222">
        <v>30</v>
      </c>
      <c r="D17" s="222"/>
      <c r="E17" s="222"/>
      <c r="F17" s="222"/>
      <c r="G17" s="222"/>
      <c r="H17" s="222"/>
      <c r="I17" s="222"/>
      <c r="J17" s="223"/>
      <c r="K17" s="222"/>
      <c r="L17" s="18"/>
      <c r="M17" s="18"/>
    </row>
    <row r="18" spans="1:13" ht="15">
      <c r="A18" s="206"/>
      <c r="B18" s="227"/>
      <c r="C18" s="224">
        <v>707</v>
      </c>
      <c r="D18" s="224"/>
      <c r="E18" s="224"/>
      <c r="F18" s="224"/>
      <c r="G18" s="224"/>
      <c r="H18" s="224"/>
      <c r="I18" s="224"/>
      <c r="J18" s="225"/>
      <c r="K18" s="224"/>
      <c r="L18" s="18"/>
      <c r="M18" s="18"/>
    </row>
    <row r="19" spans="1:13" ht="15">
      <c r="A19" t="s">
        <v>270</v>
      </c>
      <c r="B19" s="226" t="s">
        <v>156</v>
      </c>
      <c r="C19" s="18">
        <v>3895</v>
      </c>
      <c r="D19" s="18">
        <v>8</v>
      </c>
      <c r="E19" s="18"/>
      <c r="F19" s="18"/>
      <c r="G19" s="18"/>
      <c r="H19" s="18"/>
      <c r="I19" s="18"/>
      <c r="J19" s="223"/>
      <c r="K19" s="18">
        <f>C19+C20+D19</f>
        <v>4429</v>
      </c>
      <c r="L19" s="18"/>
      <c r="M19" s="18"/>
    </row>
    <row r="20" spans="2:13" ht="15">
      <c r="B20" s="226"/>
      <c r="C20" s="18">
        <v>526</v>
      </c>
      <c r="D20" s="18"/>
      <c r="E20" s="18"/>
      <c r="F20" s="18"/>
      <c r="G20" s="18"/>
      <c r="H20" s="18"/>
      <c r="I20" s="18"/>
      <c r="J20" s="223"/>
      <c r="K20" s="18"/>
      <c r="L20" s="18"/>
      <c r="M20" s="18"/>
    </row>
    <row r="21" spans="1:13" ht="15">
      <c r="A21" t="s">
        <v>307</v>
      </c>
      <c r="B21" s="226" t="s">
        <v>152</v>
      </c>
      <c r="C21" s="18"/>
      <c r="D21" s="18"/>
      <c r="E21" s="18">
        <v>995</v>
      </c>
      <c r="F21" s="18"/>
      <c r="G21" s="18"/>
      <c r="H21" s="18"/>
      <c r="I21" s="18"/>
      <c r="J21" s="223"/>
      <c r="K21" s="18">
        <f aca="true" t="shared" si="1" ref="K21:K33">SUM(C21:J21)</f>
        <v>995</v>
      </c>
      <c r="L21" s="18"/>
      <c r="M21" s="18"/>
    </row>
    <row r="22" spans="1:13" ht="15">
      <c r="A22" t="s">
        <v>306</v>
      </c>
      <c r="B22" s="226" t="s">
        <v>154</v>
      </c>
      <c r="C22" s="18"/>
      <c r="D22" s="18"/>
      <c r="E22" s="18">
        <v>180</v>
      </c>
      <c r="F22" s="18"/>
      <c r="G22" s="18"/>
      <c r="H22" s="18"/>
      <c r="I22" s="18"/>
      <c r="J22" s="223"/>
      <c r="K22" s="18">
        <f t="shared" si="1"/>
        <v>180</v>
      </c>
      <c r="L22" s="18"/>
      <c r="M22" s="18"/>
    </row>
    <row r="23" spans="1:13" ht="15">
      <c r="A23" t="s">
        <v>305</v>
      </c>
      <c r="B23" s="226" t="s">
        <v>164</v>
      </c>
      <c r="C23" s="18"/>
      <c r="D23" s="18"/>
      <c r="E23" s="18">
        <v>825</v>
      </c>
      <c r="F23" s="18"/>
      <c r="G23" s="18"/>
      <c r="H23" s="18"/>
      <c r="I23" s="18"/>
      <c r="J23" s="223"/>
      <c r="K23" s="18">
        <f t="shared" si="1"/>
        <v>825</v>
      </c>
      <c r="L23" s="18"/>
      <c r="M23" s="18"/>
    </row>
    <row r="24" spans="1:13" ht="15">
      <c r="A24" t="s">
        <v>303</v>
      </c>
      <c r="B24" s="226" t="s">
        <v>162</v>
      </c>
      <c r="C24" s="18"/>
      <c r="D24" s="18"/>
      <c r="E24" s="18">
        <v>4695</v>
      </c>
      <c r="F24" s="18"/>
      <c r="G24" s="18"/>
      <c r="H24" s="18"/>
      <c r="I24" s="18"/>
      <c r="J24" s="223"/>
      <c r="K24" s="18">
        <f t="shared" si="1"/>
        <v>4695</v>
      </c>
      <c r="L24" s="18"/>
      <c r="M24" s="18"/>
    </row>
    <row r="25" spans="1:13" ht="15">
      <c r="A25" t="s">
        <v>302</v>
      </c>
      <c r="B25" s="226" t="s">
        <v>150</v>
      </c>
      <c r="C25" s="18"/>
      <c r="D25" s="18"/>
      <c r="E25" s="18">
        <v>310</v>
      </c>
      <c r="F25" s="18"/>
      <c r="G25" s="18"/>
      <c r="H25" s="18"/>
      <c r="I25" s="18"/>
      <c r="J25" s="223"/>
      <c r="K25" s="18">
        <f t="shared" si="1"/>
        <v>310</v>
      </c>
      <c r="L25" s="18"/>
      <c r="M25" s="18"/>
    </row>
    <row r="26" spans="1:13" ht="15">
      <c r="A26" t="s">
        <v>288</v>
      </c>
      <c r="B26" s="226" t="s">
        <v>158</v>
      </c>
      <c r="C26" s="18">
        <v>540</v>
      </c>
      <c r="D26" s="18">
        <v>2694</v>
      </c>
      <c r="E26" s="18"/>
      <c r="F26" s="18">
        <v>184</v>
      </c>
      <c r="G26" s="18"/>
      <c r="H26" s="18"/>
      <c r="I26" s="18">
        <v>6829</v>
      </c>
      <c r="J26" s="223"/>
      <c r="K26" s="18">
        <f t="shared" si="1"/>
        <v>10247</v>
      </c>
      <c r="L26" s="18"/>
      <c r="M26" s="18"/>
    </row>
    <row r="27" spans="1:13" ht="15">
      <c r="A27" t="s">
        <v>271</v>
      </c>
      <c r="B27" s="226" t="s">
        <v>224</v>
      </c>
      <c r="C27" s="18">
        <v>216</v>
      </c>
      <c r="D27" s="18"/>
      <c r="E27" s="18"/>
      <c r="F27" s="18"/>
      <c r="G27" s="18"/>
      <c r="H27" s="18"/>
      <c r="I27" s="18">
        <v>2358</v>
      </c>
      <c r="J27" s="223"/>
      <c r="K27" s="18">
        <f t="shared" si="1"/>
        <v>2574</v>
      </c>
      <c r="L27" s="18"/>
      <c r="M27" s="18"/>
    </row>
    <row r="28" spans="1:13" ht="15">
      <c r="A28" t="s">
        <v>281</v>
      </c>
      <c r="B28" s="226" t="s">
        <v>136</v>
      </c>
      <c r="C28" s="18"/>
      <c r="D28" s="18">
        <v>754</v>
      </c>
      <c r="E28" s="18"/>
      <c r="F28" s="18"/>
      <c r="G28" s="18"/>
      <c r="H28" s="18"/>
      <c r="I28" s="18"/>
      <c r="J28" s="223"/>
      <c r="K28" s="18">
        <f t="shared" si="1"/>
        <v>754</v>
      </c>
      <c r="L28" s="18"/>
      <c r="M28" s="18"/>
    </row>
    <row r="29" spans="1:13" ht="15">
      <c r="A29" t="s">
        <v>299</v>
      </c>
      <c r="B29" s="226" t="s">
        <v>172</v>
      </c>
      <c r="C29" s="18"/>
      <c r="D29" s="18">
        <v>317</v>
      </c>
      <c r="E29" s="18"/>
      <c r="F29" s="18"/>
      <c r="G29" s="18"/>
      <c r="H29" s="18"/>
      <c r="I29" s="18"/>
      <c r="J29" s="223"/>
      <c r="K29" s="18">
        <f t="shared" si="1"/>
        <v>317</v>
      </c>
      <c r="L29" s="18"/>
      <c r="M29" s="18"/>
    </row>
    <row r="30" spans="1:13" ht="15">
      <c r="A30" t="s">
        <v>300</v>
      </c>
      <c r="B30" s="226" t="s">
        <v>138</v>
      </c>
      <c r="C30" s="18"/>
      <c r="D30" s="18">
        <v>1105</v>
      </c>
      <c r="E30" s="18"/>
      <c r="F30" s="18"/>
      <c r="G30" s="18">
        <v>1880</v>
      </c>
      <c r="H30" s="18">
        <v>266</v>
      </c>
      <c r="I30" s="18">
        <v>1484</v>
      </c>
      <c r="J30" s="223">
        <v>3575</v>
      </c>
      <c r="K30" s="18">
        <f t="shared" si="1"/>
        <v>8310</v>
      </c>
      <c r="L30" s="18"/>
      <c r="M30" s="18"/>
    </row>
    <row r="31" spans="1:13" ht="15">
      <c r="A31" t="s">
        <v>286</v>
      </c>
      <c r="B31" s="226" t="s">
        <v>226</v>
      </c>
      <c r="C31" s="18"/>
      <c r="D31" s="18">
        <v>962</v>
      </c>
      <c r="E31" s="18"/>
      <c r="F31" s="18"/>
      <c r="G31" s="18">
        <v>700</v>
      </c>
      <c r="H31" s="18">
        <v>2159</v>
      </c>
      <c r="I31" s="18">
        <v>18510</v>
      </c>
      <c r="J31" s="223"/>
      <c r="K31" s="18">
        <f t="shared" si="1"/>
        <v>22331</v>
      </c>
      <c r="L31" s="18"/>
      <c r="M31" s="18"/>
    </row>
    <row r="32" spans="1:13" ht="15">
      <c r="A32" t="s">
        <v>301</v>
      </c>
      <c r="B32" s="226" t="s">
        <v>219</v>
      </c>
      <c r="C32" s="18"/>
      <c r="D32" s="18">
        <v>11</v>
      </c>
      <c r="E32" s="18"/>
      <c r="F32" s="18">
        <v>174</v>
      </c>
      <c r="G32" s="18"/>
      <c r="H32" s="18"/>
      <c r="I32" s="18">
        <v>384</v>
      </c>
      <c r="J32" s="223"/>
      <c r="K32" s="18">
        <f t="shared" si="1"/>
        <v>569</v>
      </c>
      <c r="L32" s="18"/>
      <c r="M32" s="18"/>
    </row>
    <row r="33" spans="1:13" ht="15">
      <c r="A33" t="s">
        <v>312</v>
      </c>
      <c r="B33" s="226" t="s">
        <v>146</v>
      </c>
      <c r="C33" s="18"/>
      <c r="D33" s="18"/>
      <c r="E33" s="18"/>
      <c r="F33" s="18">
        <v>297</v>
      </c>
      <c r="G33" s="18"/>
      <c r="H33" s="18"/>
      <c r="I33" s="18"/>
      <c r="J33" s="223"/>
      <c r="K33" s="18">
        <f t="shared" si="1"/>
        <v>297</v>
      </c>
      <c r="L33" s="18"/>
      <c r="M33" s="18"/>
    </row>
    <row r="34" spans="1:13" ht="15.75" thickBot="1">
      <c r="A34" s="213" t="s">
        <v>318</v>
      </c>
      <c r="B34" s="228"/>
      <c r="C34" s="229"/>
      <c r="D34" s="229"/>
      <c r="E34" s="229"/>
      <c r="F34" s="229"/>
      <c r="G34" s="229"/>
      <c r="H34" s="229"/>
      <c r="I34" s="229"/>
      <c r="J34" s="230"/>
      <c r="K34" s="229">
        <v>13226</v>
      </c>
      <c r="L34" s="18"/>
      <c r="M34" s="18"/>
    </row>
    <row r="35" spans="1:13" ht="33.75" customHeight="1" thickTop="1">
      <c r="A35" s="207" t="s">
        <v>297</v>
      </c>
      <c r="B35" s="231"/>
      <c r="C35" s="232"/>
      <c r="D35" s="233" t="s">
        <v>298</v>
      </c>
      <c r="E35" s="232"/>
      <c r="F35" s="18"/>
      <c r="G35" s="18"/>
      <c r="H35" s="18"/>
      <c r="I35" s="18"/>
      <c r="J35" s="234" t="s">
        <v>290</v>
      </c>
      <c r="K35" s="234">
        <f>SUM(K2:K34)</f>
        <v>83032</v>
      </c>
      <c r="L35" s="18"/>
      <c r="M35" s="18"/>
    </row>
    <row r="36" spans="1:13" ht="45">
      <c r="A36" s="208" t="s">
        <v>274</v>
      </c>
      <c r="B36" s="235" t="s">
        <v>275</v>
      </c>
      <c r="C36" s="236" t="s">
        <v>291</v>
      </c>
      <c r="D36" s="235" t="s">
        <v>276</v>
      </c>
      <c r="E36" s="232"/>
      <c r="F36" s="18"/>
      <c r="G36" s="18"/>
      <c r="H36" s="18"/>
      <c r="I36" s="18"/>
      <c r="J36" s="18"/>
      <c r="K36" s="18"/>
      <c r="L36" s="18"/>
      <c r="M36" s="18"/>
    </row>
    <row r="37" spans="1:13" ht="15">
      <c r="A37" s="209" t="s">
        <v>134</v>
      </c>
      <c r="B37" s="237" t="s">
        <v>269</v>
      </c>
      <c r="C37" s="238">
        <v>679860</v>
      </c>
      <c r="D37" s="239">
        <f>C37/$C$52</f>
        <v>0.11158879857635895</v>
      </c>
      <c r="E37" s="240">
        <f>$E$52*D37</f>
        <v>869834.684902718</v>
      </c>
      <c r="F37" s="18"/>
      <c r="G37" s="18"/>
      <c r="H37" s="18"/>
      <c r="I37" s="18"/>
      <c r="J37" s="18"/>
      <c r="K37" s="18"/>
      <c r="L37" s="18"/>
      <c r="M37" s="18"/>
    </row>
    <row r="38" spans="1:13" ht="15">
      <c r="A38" s="209" t="s">
        <v>160</v>
      </c>
      <c r="B38" s="237" t="s">
        <v>277</v>
      </c>
      <c r="C38" s="238">
        <v>179064</v>
      </c>
      <c r="D38" s="239">
        <f aca="true" t="shared" si="2" ref="D38:D51">C38/$C$52</f>
        <v>0.029390663707641485</v>
      </c>
      <c r="E38" s="240">
        <f aca="true" t="shared" si="3" ref="E38:E51">$E$52*D38</f>
        <v>229100.22360106537</v>
      </c>
      <c r="F38" s="18"/>
      <c r="G38" s="18"/>
      <c r="H38" s="18"/>
      <c r="I38" s="18"/>
      <c r="J38" s="18"/>
      <c r="K38" s="18"/>
      <c r="L38" s="18"/>
      <c r="M38" s="18"/>
    </row>
    <row r="39" spans="1:13" ht="15">
      <c r="A39" s="209" t="s">
        <v>292</v>
      </c>
      <c r="B39" s="237" t="s">
        <v>293</v>
      </c>
      <c r="C39" s="238">
        <v>64460</v>
      </c>
      <c r="D39" s="239">
        <f t="shared" si="2"/>
        <v>0.01058013996445165</v>
      </c>
      <c r="E39" s="240">
        <f t="shared" si="3"/>
        <v>82472.1910229006</v>
      </c>
      <c r="F39" s="18"/>
      <c r="G39" s="18"/>
      <c r="H39" s="18"/>
      <c r="I39" s="18"/>
      <c r="J39" s="18"/>
      <c r="K39" s="18"/>
      <c r="L39" s="18"/>
      <c r="M39" s="18"/>
    </row>
    <row r="40" spans="1:13" ht="15">
      <c r="A40" s="209" t="s">
        <v>132</v>
      </c>
      <c r="B40" s="237" t="s">
        <v>278</v>
      </c>
      <c r="C40" s="238"/>
      <c r="D40" s="239">
        <f t="shared" si="2"/>
        <v>0</v>
      </c>
      <c r="E40" s="240">
        <f t="shared" si="3"/>
        <v>0</v>
      </c>
      <c r="F40" s="18"/>
      <c r="G40" s="18"/>
      <c r="H40" s="18"/>
      <c r="I40" s="18"/>
      <c r="J40" s="18"/>
      <c r="K40" s="18"/>
      <c r="L40" s="18"/>
      <c r="M40" s="18"/>
    </row>
    <row r="41" spans="1:13" ht="15">
      <c r="A41" s="209" t="s">
        <v>294</v>
      </c>
      <c r="B41" s="237" t="s">
        <v>270</v>
      </c>
      <c r="C41" s="238">
        <v>6280</v>
      </c>
      <c r="D41" s="239">
        <f t="shared" si="2"/>
        <v>0.0010307675919447154</v>
      </c>
      <c r="E41" s="240">
        <f t="shared" si="3"/>
        <v>8034.833379209056</v>
      </c>
      <c r="F41" s="18"/>
      <c r="G41" s="18"/>
      <c r="H41" s="18"/>
      <c r="I41" s="18"/>
      <c r="J41" s="18"/>
      <c r="K41" s="18"/>
      <c r="L41" s="18"/>
      <c r="M41" s="18"/>
    </row>
    <row r="42" spans="1:13" ht="15">
      <c r="A42" s="209" t="s">
        <v>166</v>
      </c>
      <c r="B42" s="237" t="s">
        <v>279</v>
      </c>
      <c r="C42" s="238"/>
      <c r="D42" s="239">
        <f t="shared" si="2"/>
        <v>0</v>
      </c>
      <c r="E42" s="240">
        <f t="shared" si="3"/>
        <v>0</v>
      </c>
      <c r="F42" s="18"/>
      <c r="G42" s="18"/>
      <c r="H42" s="18"/>
      <c r="I42" s="18"/>
      <c r="J42" s="18"/>
      <c r="K42" s="18"/>
      <c r="L42" s="18"/>
      <c r="M42" s="18"/>
    </row>
    <row r="43" spans="1:13" ht="15">
      <c r="A43" s="209" t="s">
        <v>130</v>
      </c>
      <c r="B43" s="237" t="s">
        <v>280</v>
      </c>
      <c r="C43" s="238"/>
      <c r="D43" s="239">
        <f t="shared" si="2"/>
        <v>0</v>
      </c>
      <c r="E43" s="240">
        <f t="shared" si="3"/>
        <v>0</v>
      </c>
      <c r="F43" s="18"/>
      <c r="G43" s="18"/>
      <c r="H43" s="18"/>
      <c r="I43" s="18"/>
      <c r="J43" s="18"/>
      <c r="K43" s="18"/>
      <c r="L43" s="18"/>
      <c r="M43" s="18"/>
    </row>
    <row r="44" spans="1:13" ht="15">
      <c r="A44" s="209" t="s">
        <v>136</v>
      </c>
      <c r="B44" s="237" t="s">
        <v>281</v>
      </c>
      <c r="C44" s="238">
        <v>589418</v>
      </c>
      <c r="D44" s="239">
        <f t="shared" si="2"/>
        <v>0.09674410390268635</v>
      </c>
      <c r="E44" s="240">
        <f t="shared" si="3"/>
        <v>754120.2899214402</v>
      </c>
      <c r="F44" s="18"/>
      <c r="G44" s="18"/>
      <c r="H44" s="18"/>
      <c r="I44" s="18"/>
      <c r="J44" s="18"/>
      <c r="K44" s="18"/>
      <c r="L44" s="18"/>
      <c r="M44" s="18"/>
    </row>
    <row r="45" spans="1:13" ht="15">
      <c r="A45" s="209" t="s">
        <v>172</v>
      </c>
      <c r="B45" s="237" t="s">
        <v>282</v>
      </c>
      <c r="C45" s="238">
        <v>247456</v>
      </c>
      <c r="D45" s="239">
        <f t="shared" si="2"/>
        <v>0.04061618236182667</v>
      </c>
      <c r="E45" s="240">
        <f t="shared" si="3"/>
        <v>316603.14151043893</v>
      </c>
      <c r="F45" s="18"/>
      <c r="G45" s="18"/>
      <c r="H45" s="18"/>
      <c r="I45" s="18"/>
      <c r="J45" s="18"/>
      <c r="K45" s="18"/>
      <c r="L45" s="18"/>
      <c r="M45" s="18"/>
    </row>
    <row r="46" spans="1:13" ht="15">
      <c r="A46" s="209" t="s">
        <v>138</v>
      </c>
      <c r="B46" s="237" t="s">
        <v>283</v>
      </c>
      <c r="C46" s="238">
        <v>863788</v>
      </c>
      <c r="D46" s="239">
        <f t="shared" si="2"/>
        <v>0.14177781476285697</v>
      </c>
      <c r="E46" s="240">
        <f t="shared" si="3"/>
        <v>1105158.06607647</v>
      </c>
      <c r="F46" s="18"/>
      <c r="G46" s="18"/>
      <c r="H46" s="18"/>
      <c r="I46" s="18"/>
      <c r="J46" s="18"/>
      <c r="K46" s="18"/>
      <c r="L46" s="18"/>
      <c r="M46" s="18"/>
    </row>
    <row r="47" spans="1:13" ht="15">
      <c r="A47" s="209" t="s">
        <v>284</v>
      </c>
      <c r="B47" s="237" t="s">
        <v>285</v>
      </c>
      <c r="C47" s="238">
        <v>7381</v>
      </c>
      <c r="D47" s="239">
        <f t="shared" si="2"/>
        <v>0.001211480190468781</v>
      </c>
      <c r="E47" s="240">
        <f t="shared" si="3"/>
        <v>9443.488084704148</v>
      </c>
      <c r="F47" s="18"/>
      <c r="G47" s="18"/>
      <c r="H47" s="18"/>
      <c r="I47" s="18"/>
      <c r="J47" s="18"/>
      <c r="K47" s="18"/>
      <c r="L47" s="18"/>
      <c r="M47" s="18"/>
    </row>
    <row r="48" spans="1:13" ht="15">
      <c r="A48" s="209" t="s">
        <v>226</v>
      </c>
      <c r="B48" s="237" t="s">
        <v>286</v>
      </c>
      <c r="C48" s="238">
        <v>752075</v>
      </c>
      <c r="D48" s="239">
        <f t="shared" si="2"/>
        <v>0.12344180520888882</v>
      </c>
      <c r="E48" s="240">
        <f t="shared" si="3"/>
        <v>962228.8716032883</v>
      </c>
      <c r="F48" s="18"/>
      <c r="G48" s="18"/>
      <c r="H48" s="18"/>
      <c r="I48" s="18"/>
      <c r="J48" s="18"/>
      <c r="K48" s="18"/>
      <c r="L48" s="18"/>
      <c r="M48" s="18"/>
    </row>
    <row r="49" spans="1:13" ht="15">
      <c r="A49" s="209" t="s">
        <v>287</v>
      </c>
      <c r="B49" s="237" t="s">
        <v>288</v>
      </c>
      <c r="C49" s="238">
        <v>2105865</v>
      </c>
      <c r="D49" s="239">
        <f t="shared" si="2"/>
        <v>0.34564608200806657</v>
      </c>
      <c r="E49" s="240">
        <f t="shared" si="3"/>
        <v>2694311.209252879</v>
      </c>
      <c r="F49" s="18"/>
      <c r="G49" s="18"/>
      <c r="H49" s="18"/>
      <c r="I49" s="18"/>
      <c r="J49" s="18"/>
      <c r="K49" s="18"/>
      <c r="L49" s="18"/>
      <c r="M49" s="18"/>
    </row>
    <row r="50" spans="1:13" ht="15">
      <c r="A50" s="209" t="s">
        <v>168</v>
      </c>
      <c r="B50" s="237" t="s">
        <v>289</v>
      </c>
      <c r="C50" s="238">
        <v>596883</v>
      </c>
      <c r="D50" s="239">
        <f t="shared" si="2"/>
        <v>0.09796937143037222</v>
      </c>
      <c r="E50" s="240">
        <f t="shared" si="3"/>
        <v>763671.2502997515</v>
      </c>
      <c r="F50" s="18"/>
      <c r="G50" s="18"/>
      <c r="H50" s="18"/>
      <c r="I50" s="18"/>
      <c r="J50" s="18"/>
      <c r="K50" s="18"/>
      <c r="L50" s="18"/>
      <c r="M50" s="18"/>
    </row>
    <row r="51" spans="1:13" ht="15">
      <c r="A51" s="209" t="s">
        <v>295</v>
      </c>
      <c r="B51" s="237" t="s">
        <v>296</v>
      </c>
      <c r="C51" s="238">
        <v>17</v>
      </c>
      <c r="D51" s="239">
        <f t="shared" si="2"/>
        <v>2.7902944367930193E-06</v>
      </c>
      <c r="E51" s="240">
        <f t="shared" si="3"/>
        <v>21.750345134801584</v>
      </c>
      <c r="F51" s="18"/>
      <c r="G51" s="18"/>
      <c r="H51" s="18"/>
      <c r="I51" s="18"/>
      <c r="J51" s="18"/>
      <c r="K51" s="18"/>
      <c r="L51" s="18"/>
      <c r="M51" s="18"/>
    </row>
    <row r="52" spans="1:13" ht="15">
      <c r="A52" s="209"/>
      <c r="B52" s="241" t="s">
        <v>290</v>
      </c>
      <c r="C52" s="242">
        <f>SUM(C37:C51)</f>
        <v>6092547</v>
      </c>
      <c r="D52" s="243">
        <f>SUM(D37:D51)</f>
        <v>1</v>
      </c>
      <c r="E52" s="244">
        <v>7795000</v>
      </c>
      <c r="F52" s="18"/>
      <c r="G52" s="18"/>
      <c r="H52" s="18"/>
      <c r="I52" s="18"/>
      <c r="J52" s="18"/>
      <c r="K52" s="18"/>
      <c r="L52" s="18"/>
      <c r="M52" s="18"/>
    </row>
    <row r="53" spans="2:13" ht="1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4" ht="75">
      <c r="A54" s="206" t="s">
        <v>266</v>
      </c>
      <c r="B54" s="216" t="s">
        <v>267</v>
      </c>
      <c r="C54" s="245" t="s">
        <v>319</v>
      </c>
      <c r="D54" s="217" t="s">
        <v>320</v>
      </c>
      <c r="E54" s="217" t="s">
        <v>321</v>
      </c>
      <c r="F54" s="217" t="s">
        <v>323</v>
      </c>
      <c r="G54" s="217" t="s">
        <v>324</v>
      </c>
      <c r="H54" s="218" t="s">
        <v>326</v>
      </c>
      <c r="I54" s="218" t="s">
        <v>327</v>
      </c>
      <c r="J54" s="217" t="s">
        <v>329</v>
      </c>
      <c r="K54" s="246" t="s">
        <v>330</v>
      </c>
      <c r="L54" s="219" t="s">
        <v>317</v>
      </c>
      <c r="M54" s="220"/>
      <c r="N54" s="211"/>
    </row>
    <row r="55" spans="1:13" ht="30">
      <c r="A55" s="214" t="s">
        <v>322</v>
      </c>
      <c r="B55" s="223"/>
      <c r="C55" s="222">
        <v>17753</v>
      </c>
      <c r="D55" s="222"/>
      <c r="E55" s="222">
        <v>25000</v>
      </c>
      <c r="F55" s="222">
        <v>2760</v>
      </c>
      <c r="G55" s="222"/>
      <c r="H55" s="222"/>
      <c r="I55" s="222"/>
      <c r="J55" s="222"/>
      <c r="K55" s="223"/>
      <c r="L55" s="18">
        <f>SUM(C55:K55)</f>
        <v>45513</v>
      </c>
      <c r="M55" s="18"/>
    </row>
    <row r="56" spans="1:13" ht="15">
      <c r="A56" s="210" t="s">
        <v>328</v>
      </c>
      <c r="B56" s="223">
        <v>52020</v>
      </c>
      <c r="C56" s="222"/>
      <c r="D56" s="222"/>
      <c r="E56" s="222"/>
      <c r="F56" s="222"/>
      <c r="G56" s="222"/>
      <c r="H56" s="222"/>
      <c r="I56" s="222">
        <v>15200</v>
      </c>
      <c r="J56" s="222"/>
      <c r="K56" s="223">
        <v>7375</v>
      </c>
      <c r="L56" s="18">
        <f aca="true" t="shared" si="4" ref="L56:L61">SUM(C56:K56)</f>
        <v>22575</v>
      </c>
      <c r="M56" s="18"/>
    </row>
    <row r="57" spans="1:13" ht="15">
      <c r="A57" t="s">
        <v>277</v>
      </c>
      <c r="B57" s="226" t="s">
        <v>160</v>
      </c>
      <c r="C57" s="18"/>
      <c r="D57" s="18"/>
      <c r="E57" s="18"/>
      <c r="F57" s="18"/>
      <c r="G57" s="18">
        <v>5</v>
      </c>
      <c r="H57" s="18"/>
      <c r="I57" s="18"/>
      <c r="J57" s="222"/>
      <c r="K57" s="223"/>
      <c r="L57" s="18">
        <f t="shared" si="4"/>
        <v>5</v>
      </c>
      <c r="M57" s="18"/>
    </row>
    <row r="58" spans="1:13" ht="15">
      <c r="A58" s="212" t="s">
        <v>269</v>
      </c>
      <c r="B58" s="226" t="s">
        <v>134</v>
      </c>
      <c r="C58" s="222"/>
      <c r="D58" s="222"/>
      <c r="E58" s="222"/>
      <c r="F58" s="222"/>
      <c r="G58" s="222">
        <v>2</v>
      </c>
      <c r="H58" s="222"/>
      <c r="I58" s="222"/>
      <c r="J58" s="222"/>
      <c r="K58" s="223"/>
      <c r="L58" s="18">
        <f t="shared" si="4"/>
        <v>2</v>
      </c>
      <c r="M58" s="18"/>
    </row>
    <row r="59" spans="1:13" ht="15">
      <c r="A59" t="s">
        <v>270</v>
      </c>
      <c r="B59" s="226" t="s">
        <v>156</v>
      </c>
      <c r="C59" s="18"/>
      <c r="D59" s="18">
        <v>2697</v>
      </c>
      <c r="E59" s="18"/>
      <c r="F59" s="18"/>
      <c r="G59" s="18"/>
      <c r="H59" s="18"/>
      <c r="I59" s="18"/>
      <c r="J59" s="222"/>
      <c r="K59" s="223"/>
      <c r="L59" s="18">
        <f t="shared" si="4"/>
        <v>2697</v>
      </c>
      <c r="M59" s="18"/>
    </row>
    <row r="60" spans="1:13" ht="15">
      <c r="A60" t="s">
        <v>325</v>
      </c>
      <c r="B60" s="226" t="s">
        <v>132</v>
      </c>
      <c r="C60" s="18"/>
      <c r="D60" s="18"/>
      <c r="E60" s="18"/>
      <c r="F60" s="18"/>
      <c r="G60" s="18">
        <v>1895</v>
      </c>
      <c r="H60" s="18"/>
      <c r="I60" s="18"/>
      <c r="J60" s="222"/>
      <c r="K60" s="223"/>
      <c r="L60" s="18">
        <f t="shared" si="4"/>
        <v>1895</v>
      </c>
      <c r="M60" s="18"/>
    </row>
    <row r="61" spans="1:13" ht="15">
      <c r="A61" t="s">
        <v>300</v>
      </c>
      <c r="B61" s="226" t="s">
        <v>138</v>
      </c>
      <c r="C61" s="18"/>
      <c r="D61" s="18"/>
      <c r="E61" s="18"/>
      <c r="F61" s="18"/>
      <c r="G61" s="18"/>
      <c r="H61" s="18">
        <v>4780</v>
      </c>
      <c r="I61" s="18">
        <v>3948</v>
      </c>
      <c r="J61" s="222">
        <v>1617</v>
      </c>
      <c r="K61" s="223"/>
      <c r="L61" s="18">
        <f t="shared" si="4"/>
        <v>10345</v>
      </c>
      <c r="M61" s="18"/>
    </row>
    <row r="62" spans="2:13" ht="1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2:13" ht="18.75">
      <c r="B63" s="18"/>
      <c r="C63" s="18"/>
      <c r="D63" s="18"/>
      <c r="E63" s="18"/>
      <c r="F63" s="18"/>
      <c r="G63" s="18"/>
      <c r="H63" s="18"/>
      <c r="I63" s="18"/>
      <c r="J63" s="18"/>
      <c r="K63" s="215"/>
      <c r="L63" s="215"/>
      <c r="M63" s="18"/>
    </row>
    <row r="64" spans="2:13" ht="18.75">
      <c r="B64" s="18"/>
      <c r="C64" s="18"/>
      <c r="D64" s="18"/>
      <c r="E64" s="18"/>
      <c r="F64" s="18"/>
      <c r="G64" s="18"/>
      <c r="H64" s="18"/>
      <c r="I64" s="18"/>
      <c r="J64" s="18"/>
      <c r="K64" s="215" t="s">
        <v>290</v>
      </c>
      <c r="L64" s="215">
        <f>SUM(L55:L63)</f>
        <v>83032</v>
      </c>
      <c r="M64" s="18"/>
    </row>
    <row r="65" spans="2:13" ht="1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2:13" ht="1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</sheetData>
  <sheetProtection/>
  <printOptions/>
  <pageMargins left="0.4330708661417323" right="0.2362204724409449" top="0.31496062992125984" bottom="0.2362204724409449" header="0.31496062992125984" footer="0.15748031496062992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2014-11-12T11:48:49Z</cp:lastPrinted>
  <dcterms:created xsi:type="dcterms:W3CDTF">2006-10-17T13:40:18Z</dcterms:created>
  <dcterms:modified xsi:type="dcterms:W3CDTF">2014-11-27T09:12:43Z</dcterms:modified>
  <cp:category/>
  <cp:version/>
  <cp:contentType/>
  <cp:contentStatus/>
</cp:coreProperties>
</file>